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P:\AFFAIRES\013-58431 TARASCON - ESSAIS COMPLEMENTAIRES\3_GT\05_DTR\01_PRO-DCE - Campagne géotechnique\3 - PRO-DCE ind. A\2 - DCE ind. A\Dossier A\A07 - Cadre des prix\"/>
    </mc:Choice>
  </mc:AlternateContent>
  <xr:revisionPtr revIDLastSave="0" documentId="13_ncr:1_{F51C5345-0E21-4474-80EA-DD80C99F6ECB}" xr6:coauthVersionLast="47" xr6:coauthVersionMax="47" xr10:uidLastSave="{00000000-0000-0000-0000-000000000000}"/>
  <bookViews>
    <workbookView xWindow="-120" yWindow="-120" windowWidth="25440" windowHeight="15270" tabRatio="709" activeTab="5" xr2:uid="{00000000-000D-0000-FFFF-FFFF00000000}"/>
  </bookViews>
  <sheets>
    <sheet name="TOTAL" sheetId="4" r:id="rId1"/>
    <sheet name="Prix généraux" sheetId="7" r:id="rId2"/>
    <sheet name="Essais amiante" sheetId="8" r:id="rId3"/>
    <sheet name="Sondages précision interface" sheetId="2" r:id="rId4"/>
    <sheet name="Planche principale" sheetId="1" r:id="rId5"/>
    <sheet name="Planche secondaire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3" l="1"/>
  <c r="H69" i="3"/>
  <c r="H67" i="3"/>
  <c r="H108" i="1"/>
  <c r="H106" i="1"/>
  <c r="H97" i="1"/>
  <c r="H96" i="1"/>
  <c r="H86" i="1"/>
  <c r="H85" i="1"/>
  <c r="H81" i="1"/>
  <c r="H69" i="1"/>
  <c r="H70" i="1" s="1"/>
  <c r="H65" i="1"/>
  <c r="H57" i="1"/>
  <c r="H67" i="1"/>
  <c r="H74" i="2"/>
  <c r="H72" i="2"/>
  <c r="H63" i="2"/>
  <c r="H58" i="2"/>
  <c r="H46" i="2"/>
  <c r="H51" i="2" s="1"/>
  <c r="H50" i="2"/>
  <c r="H29" i="2"/>
  <c r="H28" i="2"/>
  <c r="H8" i="2"/>
  <c r="H10" i="8"/>
  <c r="H41" i="7"/>
  <c r="H39" i="7"/>
  <c r="H38" i="7"/>
  <c r="H35" i="7"/>
  <c r="H31" i="7"/>
  <c r="H23" i="7"/>
  <c r="H24" i="7" s="1"/>
  <c r="H17" i="7"/>
  <c r="H9" i="7"/>
  <c r="H48" i="2"/>
  <c r="H30" i="7"/>
  <c r="F115" i="3" l="1"/>
  <c r="F101" i="1"/>
  <c r="H60" i="3"/>
  <c r="H60" i="1"/>
  <c r="H55" i="3"/>
  <c r="H55" i="1"/>
  <c r="H63" i="3"/>
  <c r="H62" i="3"/>
  <c r="H63" i="1"/>
  <c r="H41" i="2"/>
  <c r="H40" i="2"/>
  <c r="H62" i="1"/>
  <c r="H70" i="2"/>
  <c r="H118" i="3"/>
  <c r="H117" i="3"/>
  <c r="H104" i="1"/>
  <c r="H109" i="3"/>
  <c r="H16" i="7"/>
  <c r="H5" i="3"/>
  <c r="H5" i="1"/>
  <c r="H5" i="2"/>
  <c r="H7" i="8"/>
  <c r="H6" i="8"/>
  <c r="H8" i="8"/>
  <c r="H28" i="7"/>
  <c r="H37" i="7"/>
  <c r="H13" i="7"/>
  <c r="H15" i="7"/>
  <c r="H14" i="7"/>
  <c r="H5" i="7"/>
  <c r="H6" i="7"/>
  <c r="H7" i="7"/>
  <c r="H21" i="7"/>
  <c r="H20" i="7"/>
  <c r="H19" i="7"/>
  <c r="H34" i="7"/>
  <c r="H33" i="7"/>
  <c r="H29" i="7"/>
  <c r="H115" i="3" l="1"/>
  <c r="H116" i="3"/>
  <c r="B5" i="4"/>
  <c r="B3" i="4"/>
  <c r="H120" i="3" l="1"/>
  <c r="B4" i="4"/>
  <c r="H79" i="3" l="1"/>
  <c r="H78" i="3"/>
  <c r="H93" i="1"/>
  <c r="H94" i="1"/>
  <c r="H34" i="2"/>
  <c r="H35" i="2"/>
  <c r="H36" i="2"/>
  <c r="H37" i="2"/>
  <c r="H38" i="2"/>
  <c r="H39" i="2"/>
  <c r="H42" i="2"/>
  <c r="H43" i="2"/>
  <c r="H44" i="2"/>
  <c r="H79" i="1"/>
  <c r="H78" i="1"/>
  <c r="H33" i="2"/>
  <c r="H56" i="2"/>
  <c r="H55" i="2"/>
  <c r="F98" i="3"/>
  <c r="H98" i="3" s="1"/>
  <c r="H103" i="3" s="1"/>
  <c r="H101" i="3"/>
  <c r="H100" i="3"/>
  <c r="H99" i="3"/>
  <c r="F90" i="3"/>
  <c r="H90" i="3" s="1"/>
  <c r="F90" i="1"/>
  <c r="F91" i="1" s="1"/>
  <c r="H93" i="3"/>
  <c r="H94" i="3"/>
  <c r="H92" i="3"/>
  <c r="H92" i="1"/>
  <c r="H108" i="3"/>
  <c r="H111" i="3" s="1"/>
  <c r="H83" i="3"/>
  <c r="H85" i="3" s="1"/>
  <c r="H77" i="3"/>
  <c r="H76" i="3"/>
  <c r="H75" i="3"/>
  <c r="H74" i="3"/>
  <c r="H61" i="3"/>
  <c r="H59" i="3"/>
  <c r="H65" i="3" s="1"/>
  <c r="H54" i="3"/>
  <c r="H57" i="3" s="1"/>
  <c r="H46" i="3"/>
  <c r="H45" i="3"/>
  <c r="H44" i="3"/>
  <c r="H43" i="3"/>
  <c r="H42" i="3"/>
  <c r="H41" i="3"/>
  <c r="H38" i="3"/>
  <c r="H37" i="3"/>
  <c r="H36" i="3"/>
  <c r="H35" i="3"/>
  <c r="H34" i="3"/>
  <c r="H33" i="3"/>
  <c r="H31" i="3"/>
  <c r="H48" i="3" s="1"/>
  <c r="H49" i="3" s="1"/>
  <c r="H26" i="3"/>
  <c r="H25" i="3"/>
  <c r="H24" i="3"/>
  <c r="H23" i="3"/>
  <c r="H22" i="3"/>
  <c r="H21" i="3"/>
  <c r="H20" i="3"/>
  <c r="H19" i="3"/>
  <c r="H18" i="3"/>
  <c r="H17" i="3"/>
  <c r="H16" i="3"/>
  <c r="H15" i="3"/>
  <c r="H13" i="3"/>
  <c r="H29" i="3" s="1"/>
  <c r="H7" i="3"/>
  <c r="H6" i="3"/>
  <c r="H9" i="3" s="1"/>
  <c r="H61" i="1"/>
  <c r="H59" i="1"/>
  <c r="H102" i="1"/>
  <c r="F69" i="2"/>
  <c r="H81" i="3" l="1"/>
  <c r="H86" i="3" s="1"/>
  <c r="H69" i="2"/>
  <c r="F91" i="3"/>
  <c r="H91" i="3" s="1"/>
  <c r="H96" i="3" s="1"/>
  <c r="H104" i="3" s="1"/>
  <c r="H103" i="1"/>
  <c r="H122" i="3" l="1"/>
  <c r="B8" i="4" s="1"/>
  <c r="H76" i="1" l="1"/>
  <c r="H75" i="1"/>
  <c r="H74" i="1"/>
  <c r="H46" i="1"/>
  <c r="H38" i="1"/>
  <c r="H26" i="1"/>
  <c r="H25" i="1"/>
  <c r="H24" i="1"/>
  <c r="H23" i="1"/>
  <c r="H22" i="1"/>
  <c r="H21" i="1"/>
  <c r="H20" i="1"/>
  <c r="H19" i="1"/>
  <c r="H18" i="1"/>
  <c r="H17" i="1"/>
  <c r="H16" i="1"/>
  <c r="H15" i="1"/>
  <c r="H13" i="1"/>
  <c r="H29" i="1" s="1"/>
  <c r="H25" i="2"/>
  <c r="H24" i="2"/>
  <c r="H7" i="1" l="1"/>
  <c r="H6" i="1"/>
  <c r="H9" i="1" s="1"/>
  <c r="H31" i="1"/>
  <c r="H67" i="2"/>
  <c r="H20" i="2"/>
  <c r="H19" i="2"/>
  <c r="H17" i="2"/>
  <c r="H16" i="2"/>
  <c r="H15" i="2"/>
  <c r="H14" i="2"/>
  <c r="H18" i="2"/>
  <c r="H6" i="2"/>
  <c r="H68" i="2"/>
  <c r="H62" i="2"/>
  <c r="H23" i="2"/>
  <c r="H22" i="2"/>
  <c r="H21" i="2"/>
  <c r="H12" i="2"/>
  <c r="H101" i="1"/>
  <c r="H83" i="1"/>
  <c r="H45" i="1"/>
  <c r="H44" i="1"/>
  <c r="H43" i="1"/>
  <c r="H42" i="1"/>
  <c r="H41" i="1"/>
  <c r="H91" i="1"/>
  <c r="H90" i="1"/>
  <c r="H37" i="1"/>
  <c r="H77" i="1"/>
  <c r="H54" i="1"/>
  <c r="H36" i="1"/>
  <c r="H35" i="1"/>
  <c r="H34" i="1"/>
  <c r="H33" i="1"/>
  <c r="H48" i="1" l="1"/>
  <c r="H49" i="1" s="1"/>
  <c r="B6" i="4"/>
  <c r="B7" i="4" l="1"/>
  <c r="B9" i="4" l="1"/>
</calcChain>
</file>

<file path=xl/sharedStrings.xml><?xml version="1.0" encoding="utf-8"?>
<sst xmlns="http://schemas.openxmlformats.org/spreadsheetml/2006/main" count="1025" uniqueCount="285">
  <si>
    <t>A - PRESTATIONS GENERALES</t>
  </si>
  <si>
    <t>N° PRIX</t>
  </si>
  <si>
    <t>PRIX SERIE A</t>
  </si>
  <si>
    <t>UNITE</t>
  </si>
  <si>
    <t>QUANTITE</t>
  </si>
  <si>
    <t>P.U.</t>
  </si>
  <si>
    <t>MONTANT</t>
  </si>
  <si>
    <t>F</t>
  </si>
  <si>
    <t>A.102</t>
  </si>
  <si>
    <t>A.103</t>
  </si>
  <si>
    <t>U</t>
  </si>
  <si>
    <t>TOTAL SERIE A</t>
  </si>
  <si>
    <t>PRIX SERIE B</t>
  </si>
  <si>
    <t>B.100</t>
  </si>
  <si>
    <t>B.101</t>
  </si>
  <si>
    <t>B.102</t>
  </si>
  <si>
    <t>ml</t>
  </si>
  <si>
    <t>B.103</t>
  </si>
  <si>
    <t>B.104</t>
  </si>
  <si>
    <t>Stockage et mise en dépôt des carottes</t>
  </si>
  <si>
    <t>Total série B100</t>
  </si>
  <si>
    <t>B.200</t>
  </si>
  <si>
    <t>FORAGES DESTRUCTIFS</t>
  </si>
  <si>
    <t>B.201</t>
  </si>
  <si>
    <t>B.202</t>
  </si>
  <si>
    <t>B.203</t>
  </si>
  <si>
    <t>Total série B200</t>
  </si>
  <si>
    <t>Forage de 0 à 10 m de profondeur</t>
  </si>
  <si>
    <t>Forage de 10 à 20 m de profondeur</t>
  </si>
  <si>
    <t>TOTAL SERIE B</t>
  </si>
  <si>
    <t>PRIX SERIE C</t>
  </si>
  <si>
    <t>C.100</t>
  </si>
  <si>
    <t>C.101</t>
  </si>
  <si>
    <t>C.102</t>
  </si>
  <si>
    <t>Total série C100</t>
  </si>
  <si>
    <t>ESSAIS D'EAU</t>
  </si>
  <si>
    <t>Essais Lefranc (hors foration et équipement)</t>
  </si>
  <si>
    <t>Essais Lugeon (hors foration et équipement)</t>
  </si>
  <si>
    <t>TOTAL SERIE C</t>
  </si>
  <si>
    <t>PRIX SERIE D</t>
  </si>
  <si>
    <t>D.100</t>
  </si>
  <si>
    <t>PIEZOMETRES</t>
  </si>
  <si>
    <t>D.101</t>
  </si>
  <si>
    <t>D.102</t>
  </si>
  <si>
    <t>D.103</t>
  </si>
  <si>
    <t>D.104</t>
  </si>
  <si>
    <t>TOTAL SERIE D</t>
  </si>
  <si>
    <t>A.101</t>
  </si>
  <si>
    <t>Total série D100</t>
  </si>
  <si>
    <t>D.200</t>
  </si>
  <si>
    <t>D.201</t>
  </si>
  <si>
    <t>FORAGES CAROTTES</t>
  </si>
  <si>
    <t>Mise en station sur un point de forage carotté</t>
  </si>
  <si>
    <t xml:space="preserve">Forage de 20 à 30 m de profondeur </t>
  </si>
  <si>
    <t xml:space="preserve">Forage de 30 à 40 m de profondeur </t>
  </si>
  <si>
    <t xml:space="preserve">Forage  de 40 à 50 m de profondeur </t>
  </si>
  <si>
    <t xml:space="preserve">Nettoyage et Développement du piézomètre par pompage </t>
  </si>
  <si>
    <t>Total série D200</t>
  </si>
  <si>
    <t>E.100</t>
  </si>
  <si>
    <t>E.101</t>
  </si>
  <si>
    <t>E.102</t>
  </si>
  <si>
    <t>E.103</t>
  </si>
  <si>
    <t>GEL SILICE</t>
  </si>
  <si>
    <t>E.200</t>
  </si>
  <si>
    <t>E.201</t>
  </si>
  <si>
    <t>E.202</t>
  </si>
  <si>
    <t>Total série E200</t>
  </si>
  <si>
    <t>TOTAL SERIE E</t>
  </si>
  <si>
    <t>PRIX SERIE F</t>
  </si>
  <si>
    <t>PRIX SERIE E</t>
  </si>
  <si>
    <t>F.100</t>
  </si>
  <si>
    <t>F.101</t>
  </si>
  <si>
    <t>RAPPORTS DE MISSIONS GEOTECHNIQUE</t>
  </si>
  <si>
    <t>F.102</t>
  </si>
  <si>
    <t>F.103</t>
  </si>
  <si>
    <t>Total série F100</t>
  </si>
  <si>
    <t>F.200</t>
  </si>
  <si>
    <t>F.201</t>
  </si>
  <si>
    <t>Total série F200</t>
  </si>
  <si>
    <t>TOTAL SERIE F</t>
  </si>
  <si>
    <t>Forages destructifs pour essais d'eau in-situ :</t>
  </si>
  <si>
    <t>DETAIL ESTIMATIF DES PRIX</t>
  </si>
  <si>
    <t>Prélèvement d'échantillon intact sous gaine</t>
  </si>
  <si>
    <t>D.202</t>
  </si>
  <si>
    <t>PRIX SERIE G</t>
  </si>
  <si>
    <t>A.104</t>
  </si>
  <si>
    <t>A.105</t>
  </si>
  <si>
    <t>A.106</t>
  </si>
  <si>
    <t>RAPPORTS DE MISSION GEOTECHNIQUE</t>
  </si>
  <si>
    <t>Amenée et repli d'un atelier de forage pour reconnaissances géotechniques y.c. matériel nécessaire pour la réalisation des sondages géotechniques (foreuse, tiges, citernage, clés, caisses à carottes, EPI, etc…)</t>
  </si>
  <si>
    <t>C.103</t>
  </si>
  <si>
    <t>MISE EN DECHARGE</t>
  </si>
  <si>
    <t>m3</t>
  </si>
  <si>
    <t>A.107</t>
  </si>
  <si>
    <t>Amenée et repli d'un atelier de forage pour injection y.c. matériel nécessaire pour la réalisation des injections (malaxeur, pompes, produits, abris pour protection et stockage sur site, etc…)</t>
  </si>
  <si>
    <t>G.100</t>
  </si>
  <si>
    <t>G.101</t>
  </si>
  <si>
    <t>G.102</t>
  </si>
  <si>
    <t>G.103</t>
  </si>
  <si>
    <t>G.104</t>
  </si>
  <si>
    <t>Total série G100</t>
  </si>
  <si>
    <t>TOTAL SERIE G</t>
  </si>
  <si>
    <t xml:space="preserve">Fourniture et pose de tubes lisses, à manchette, etc … </t>
  </si>
  <si>
    <t>EQUIPEMENTS POUR INJECTION</t>
  </si>
  <si>
    <t>Relevés topographiques des planches d'essais et des sondages (X, Y, Z) par un géomètre expert</t>
  </si>
  <si>
    <t>pm</t>
  </si>
  <si>
    <t>D.105</t>
  </si>
  <si>
    <t>Photographies des carottes et des échantillons intacts et realisation du log</t>
  </si>
  <si>
    <t>Reboucharge coulis de ciment-bentonite</t>
  </si>
  <si>
    <t>Tubage provisoire</t>
  </si>
  <si>
    <t>Forages carottés verticaux :</t>
  </si>
  <si>
    <t xml:space="preserve">Forage de 00 à 10 m de profondeur depuis TN </t>
  </si>
  <si>
    <t xml:space="preserve">Forage de 10 à 20 m de profondeur depuis TN </t>
  </si>
  <si>
    <t>Forage de 20 à 30 m de profondeur depuis TN</t>
  </si>
  <si>
    <t>Forage de 30 à 40 m de profondeur depuis TN</t>
  </si>
  <si>
    <t>Forage de 40 à 50 m de profondeur depuis TN</t>
  </si>
  <si>
    <t>Forage de 50 à 60 m de profondeur depuis TN</t>
  </si>
  <si>
    <t>Forage de 60 à 70 m de profondeur depuis TN</t>
  </si>
  <si>
    <t>Mise en station sur un point de forage destructif</t>
  </si>
  <si>
    <t>Forages destructifs pour injection (avec enregistrement des paramètres) :</t>
  </si>
  <si>
    <t>Tubage provisoire pour forage</t>
  </si>
  <si>
    <t xml:space="preserve">Fourniture et pose de tube PVC pleins et crépinés y compris gravillonage, bouchon d'argile et cimentation </t>
  </si>
  <si>
    <t>Fourniture et pose du capot</t>
  </si>
  <si>
    <t>Fourniture et pose du balisage et réhausse béton</t>
  </si>
  <si>
    <t>D.106</t>
  </si>
  <si>
    <t>D.107</t>
  </si>
  <si>
    <t>Total série C200</t>
  </si>
  <si>
    <t>C.200</t>
  </si>
  <si>
    <t>C.201</t>
  </si>
  <si>
    <t>C.202</t>
  </si>
  <si>
    <t>ESSAIS EN LABORATOIRE</t>
  </si>
  <si>
    <t>Essais de perméabilité au perméamètre à parois rigides à gradient hydraulique constant et variable</t>
  </si>
  <si>
    <t>Rapport factuel des reconnaissances réalisées au droit des deux planches d'essai</t>
  </si>
  <si>
    <t>Déblais + Evacuation ISDN</t>
  </si>
  <si>
    <t>Déblais + Evacuation ISDND déblais amiantés (sondages)</t>
  </si>
  <si>
    <t>Déblais + Evacuation ISDND déblais amiantés (pistes et plateformes)</t>
  </si>
  <si>
    <t>Détermination de la masse volumique apparente</t>
  </si>
  <si>
    <t>Adjuvants</t>
  </si>
  <si>
    <t>Essais de convenance</t>
  </si>
  <si>
    <t>Essais de contrôles</t>
  </si>
  <si>
    <t xml:space="preserve">COULIS BENTONITE CIMENT </t>
  </si>
  <si>
    <t>Eau + Ciment + Bentonite</t>
  </si>
  <si>
    <t>Soufflage/curage de l'équipement du tube piézo</t>
  </si>
  <si>
    <t>Poste</t>
  </si>
  <si>
    <t>Montant</t>
  </si>
  <si>
    <t>TOTAL :</t>
  </si>
  <si>
    <t>Récupération sonde automatique, récupération des données, maintenance, remise en place</t>
  </si>
  <si>
    <r>
      <t xml:space="preserve">Essais de cisaillement à l'appareil triaxial consolidé non drainé à </t>
    </r>
    <r>
      <rPr>
        <sz val="10"/>
        <rFont val="Symbol"/>
        <family val="1"/>
        <charset val="2"/>
      </rPr>
      <t>s</t>
    </r>
    <r>
      <rPr>
        <sz val="10"/>
        <rFont val="Calibri"/>
        <family val="2"/>
        <scheme val="minor"/>
      </rPr>
      <t>'v0</t>
    </r>
    <r>
      <rPr>
        <sz val="10"/>
        <rFont val="Arial"/>
        <family val="2"/>
      </rPr>
      <t>, 2</t>
    </r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>'v0 et 3</t>
    </r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>'v0 kPa pressions de confinement</t>
    </r>
  </si>
  <si>
    <t xml:space="preserve">Sonde piezométrique automatique avec interrogation à distance </t>
  </si>
  <si>
    <t>Système de lecture des données de la sonde (le cas échéant)</t>
  </si>
  <si>
    <t>Détermination de la masse volumique apparente sur sol ou roche</t>
  </si>
  <si>
    <t>Détermination de la teneur en eau</t>
  </si>
  <si>
    <t>Détermination de la Valeur au Bleu</t>
  </si>
  <si>
    <t>Détermination des limites d'Atterberg</t>
  </si>
  <si>
    <t>Granulométire</t>
  </si>
  <si>
    <t>Sédimentométrie</t>
  </si>
  <si>
    <t>Résistance à la compression simple plus détermination du module d'Young (jauges extensométriques)</t>
  </si>
  <si>
    <t>MAPEI Mapejet System N1 ou équivalent</t>
  </si>
  <si>
    <t>MAPEI Mapejet System N2 ou équivalent</t>
  </si>
  <si>
    <t>Essais amiante</t>
  </si>
  <si>
    <t>B - INSTALLATIONS DE CHANTIER ET PHASES PROVISOIRES</t>
  </si>
  <si>
    <t>MISE EN PLACE ET REPLI DES INSTALLATIONS DE CHANTIER</t>
  </si>
  <si>
    <t>Installations générales - hors zone amiantifère</t>
  </si>
  <si>
    <t>FRAIS DE FONCTONNEMENT DES INSTALLATIONS DE CHANTIER</t>
  </si>
  <si>
    <t>Frais de fonctionnement des installations générales - hors zone amiantifère</t>
  </si>
  <si>
    <t>mois</t>
  </si>
  <si>
    <t>C - ETUDES D'EXECUTION, DE METHODES ET DOE</t>
  </si>
  <si>
    <t>ETUDES D'EXECUTION ET DE METHODES</t>
  </si>
  <si>
    <t>MISSIONS AMIANTE ET GEOTECHNIQUE</t>
  </si>
  <si>
    <t>Mission de type A3</t>
  </si>
  <si>
    <t>Mission G3 Travaux</t>
  </si>
  <si>
    <t>DOE et REX</t>
  </si>
  <si>
    <t>Dossiers des Ouvrages Exécutés</t>
  </si>
  <si>
    <t>Rapport de synthèse amiante</t>
  </si>
  <si>
    <t>Réalisation des études d'exécution et de méthodes</t>
  </si>
  <si>
    <t>Réalisation d'un dossier amiante, pour l'inspection du travail, pendant la période de préparation</t>
  </si>
  <si>
    <t>Total série C300</t>
  </si>
  <si>
    <t>Mesure des fibres d'amiante dans l'air par un organisme agrée Cofrac</t>
  </si>
  <si>
    <t>Plaquettes de dépôt</t>
  </si>
  <si>
    <t>Installation spécifiques amiante de la zone d'injection de surface - en zone amiantifère</t>
  </si>
  <si>
    <t>Installation spécifiques amiante de la zone des sondages complémentaires - en zone amiantifère</t>
  </si>
  <si>
    <t>Frais de fonctionnement des installation spécifiques amiante de la zone d'injection de surface - en zone amiantifère</t>
  </si>
  <si>
    <t>Frais de fonctionnement des installation spécifiques amiante de la zone des sondages complémentaires - en zone amiantifère</t>
  </si>
  <si>
    <t>REMISE EN ETAT DE 9 PIEZOMETRES EXISTANTS</t>
  </si>
  <si>
    <t>D.203</t>
  </si>
  <si>
    <t>C.300</t>
  </si>
  <si>
    <t>C.301</t>
  </si>
  <si>
    <t>D - SONDAGES POUR RECONNAISSANCES</t>
  </si>
  <si>
    <t>E - ESSAIS</t>
  </si>
  <si>
    <t>ESSAIS AMIANTE</t>
  </si>
  <si>
    <t>E.300</t>
  </si>
  <si>
    <t>Total série E300</t>
  </si>
  <si>
    <t>E.301</t>
  </si>
  <si>
    <t>E.303</t>
  </si>
  <si>
    <t>E.304</t>
  </si>
  <si>
    <t>E.305</t>
  </si>
  <si>
    <t>E.306</t>
  </si>
  <si>
    <t>E.307</t>
  </si>
  <si>
    <t>E.308</t>
  </si>
  <si>
    <t>E.309</t>
  </si>
  <si>
    <t>E.310</t>
  </si>
  <si>
    <t>E.311</t>
  </si>
  <si>
    <t>E.312</t>
  </si>
  <si>
    <t xml:space="preserve">Essais Brésilien </t>
  </si>
  <si>
    <t>D.108</t>
  </si>
  <si>
    <t>D.109</t>
  </si>
  <si>
    <t>D.110</t>
  </si>
  <si>
    <t>D.111</t>
  </si>
  <si>
    <t>D.112</t>
  </si>
  <si>
    <t>D.113</t>
  </si>
  <si>
    <t>D.114</t>
  </si>
  <si>
    <t>D.204</t>
  </si>
  <si>
    <t>D.205</t>
  </si>
  <si>
    <t>D.206</t>
  </si>
  <si>
    <t>D.207</t>
  </si>
  <si>
    <t xml:space="preserve">F- EQUIPEMENTS DES FORAGES </t>
  </si>
  <si>
    <t>F.104</t>
  </si>
  <si>
    <t>F.105</t>
  </si>
  <si>
    <t>F.106</t>
  </si>
  <si>
    <t xml:space="preserve">F - EQUIPEMENTS DES FORAGES </t>
  </si>
  <si>
    <t xml:space="preserve">G - INJECTIONS </t>
  </si>
  <si>
    <t>G.105</t>
  </si>
  <si>
    <t>G.200</t>
  </si>
  <si>
    <t>G.201</t>
  </si>
  <si>
    <t>G.202</t>
  </si>
  <si>
    <t>G.203</t>
  </si>
  <si>
    <t>G.204</t>
  </si>
  <si>
    <t>Total série G200</t>
  </si>
  <si>
    <t>H - REMISE EN ETAT DE PIEZOMETRES EXISTANTS</t>
  </si>
  <si>
    <t>H.100</t>
  </si>
  <si>
    <t>H.101</t>
  </si>
  <si>
    <t>H.102</t>
  </si>
  <si>
    <t>PRIX SERIE H</t>
  </si>
  <si>
    <t>TOTAL SERIE H</t>
  </si>
  <si>
    <t>PRIX SERIE I</t>
  </si>
  <si>
    <t>I.100</t>
  </si>
  <si>
    <t>I.101</t>
  </si>
  <si>
    <t>I.102</t>
  </si>
  <si>
    <t>TOTAL SERIE I</t>
  </si>
  <si>
    <t>Relevé des X, Y, Z par un géomètre expert des sondages complémentaires</t>
  </si>
  <si>
    <t>Rebouchage coulis de ciment-bentonite</t>
  </si>
  <si>
    <t>Piste de chantier et plateformes à créer/niveler pour les planches d'essais d'injection</t>
  </si>
  <si>
    <t>Piste de chantier et plateformes à créer/niveler pour les sondages complémentaires</t>
  </si>
  <si>
    <t>Réalisation d'une fosse à déblais amiantés provisoire</t>
  </si>
  <si>
    <t>Installations et mesures spécifiques selon la NRE</t>
  </si>
  <si>
    <t>Fourniture d'un rapport mensuel d'avancement (point administratif, financier, sécurité, avancement travaux, bilan travaux à venir et réalisé, enviro, géotech, amiante, etc.)</t>
  </si>
  <si>
    <t>Rapport de synthèse géotechnique des 2 planches d'essais d'injection</t>
  </si>
  <si>
    <t xml:space="preserve">I - RAPPORTS </t>
  </si>
  <si>
    <t>Rapport de synthèse géotechnique des reconnaissances complémentaires réalisées</t>
  </si>
  <si>
    <t xml:space="preserve">J - EVACUATION DES DECHETS </t>
  </si>
  <si>
    <t>PRIX SERIE J</t>
  </si>
  <si>
    <t>J.100</t>
  </si>
  <si>
    <t>J.101</t>
  </si>
  <si>
    <t>J.102</t>
  </si>
  <si>
    <t>J.103</t>
  </si>
  <si>
    <t>J.104</t>
  </si>
  <si>
    <t>Enfouissement définitif des déblais amiantés ou non dans la fosse à déblais</t>
  </si>
  <si>
    <t>TOTAL SERIE J</t>
  </si>
  <si>
    <t xml:space="preserve">Plus-value pour sondages inclinés </t>
  </si>
  <si>
    <t>E.313</t>
  </si>
  <si>
    <t>E.314</t>
  </si>
  <si>
    <t>Résistance à la compression simple sans détermination du module d'Young</t>
  </si>
  <si>
    <r>
      <t xml:space="preserve">Essai de cisaillement rectiligne à la boite consolidé non drainé à </t>
    </r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>'v0, 2</t>
    </r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>'v0 et 3</t>
    </r>
    <r>
      <rPr>
        <sz val="10"/>
        <rFont val="Symbol"/>
        <family val="1"/>
        <charset val="2"/>
      </rPr>
      <t>s</t>
    </r>
    <r>
      <rPr>
        <sz val="10"/>
        <rFont val="Arial"/>
        <family val="2"/>
      </rPr>
      <t>'v0 kPa pressions verticales</t>
    </r>
  </si>
  <si>
    <t>E.203</t>
  </si>
  <si>
    <t>Mesure du temps de remontée de nappe dans le piézomètre</t>
  </si>
  <si>
    <t>Prix généraux (installations et études)</t>
  </si>
  <si>
    <t>Prix généraux (prestations générales et terrassements)</t>
  </si>
  <si>
    <t>Planche principale</t>
  </si>
  <si>
    <t>Planche secondaire</t>
  </si>
  <si>
    <t>Sondages</t>
  </si>
  <si>
    <t>TOTAL</t>
  </si>
  <si>
    <t>TP01</t>
  </si>
  <si>
    <t>TP04</t>
  </si>
  <si>
    <t>INDEX DE REVISION</t>
  </si>
  <si>
    <t>ING</t>
  </si>
  <si>
    <t>I.103</t>
  </si>
  <si>
    <t>u</t>
  </si>
  <si>
    <t>Analyse au MOLP pour identification amiante</t>
  </si>
  <si>
    <t>E.400</t>
  </si>
  <si>
    <t>MESURES EN FORAGE</t>
  </si>
  <si>
    <t>E.401</t>
  </si>
  <si>
    <t>Mesure de la radioactivité naturelle gamma en forage (RAN)</t>
  </si>
  <si>
    <t>E.402</t>
  </si>
  <si>
    <t>Mesure de la trajectométrie des forages inclinés (prix pour mémoire pour 60m de forage incliné)</t>
  </si>
  <si>
    <t>Total série E400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</si>
</sst>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8"/>
      <name val="Calibri"/>
      <family val="2"/>
      <scheme val="minor"/>
    </font>
    <font>
      <i/>
      <sz val="10"/>
      <color theme="0" tint="-0.499984740745262"/>
      <name val="Arial"/>
      <family val="2"/>
    </font>
    <font>
      <b/>
      <u/>
      <sz val="20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theme="1"/>
      <name val="Calibri"/>
      <family val="2"/>
      <scheme val="minor"/>
    </font>
    <font>
      <sz val="10"/>
      <name val="Symbol"/>
      <family val="1"/>
      <charset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174">
    <xf numFmtId="0" fontId="0" fillId="0" borderId="0" xfId="0"/>
    <xf numFmtId="0" fontId="4" fillId="0" borderId="1" xfId="0" applyFont="1" applyBorder="1" applyAlignment="1">
      <alignment horizontal="right" wrapText="1"/>
    </xf>
    <xf numFmtId="0" fontId="1" fillId="0" borderId="7" xfId="0" applyFont="1" applyBorder="1" applyAlignment="1">
      <alignment horizontal="lef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wrapText="1"/>
    </xf>
    <xf numFmtId="0" fontId="1" fillId="0" borderId="8" xfId="0" applyFont="1" applyBorder="1" applyAlignment="1">
      <alignment wrapText="1"/>
    </xf>
    <xf numFmtId="4" fontId="1" fillId="0" borderId="8" xfId="0" applyNumberFormat="1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center" wrapText="1"/>
    </xf>
    <xf numFmtId="4" fontId="1" fillId="0" borderId="11" xfId="0" applyNumberFormat="1" applyFont="1" applyBorder="1" applyAlignment="1">
      <alignment wrapText="1"/>
    </xf>
    <xf numFmtId="0" fontId="1" fillId="0" borderId="13" xfId="0" applyFont="1" applyBorder="1" applyAlignment="1">
      <alignment horizontal="center" wrapText="1"/>
    </xf>
    <xf numFmtId="4" fontId="1" fillId="0" borderId="13" xfId="0" applyNumberFormat="1" applyFont="1" applyBorder="1" applyAlignment="1">
      <alignment wrapText="1"/>
    </xf>
    <xf numFmtId="0" fontId="7" fillId="0" borderId="8" xfId="0" applyFont="1" applyBorder="1" applyAlignment="1">
      <alignment horizontal="left" wrapText="1"/>
    </xf>
    <xf numFmtId="4" fontId="8" fillId="0" borderId="0" xfId="0" applyNumberFormat="1" applyFont="1" applyAlignment="1">
      <alignment wrapText="1"/>
    </xf>
    <xf numFmtId="4" fontId="8" fillId="0" borderId="8" xfId="0" applyNumberFormat="1" applyFont="1" applyBorder="1" applyAlignment="1">
      <alignment wrapText="1"/>
    </xf>
    <xf numFmtId="0" fontId="1" fillId="0" borderId="8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4" fontId="1" fillId="0" borderId="2" xfId="0" applyNumberFormat="1" applyFont="1" applyBorder="1" applyAlignment="1">
      <alignment wrapText="1"/>
    </xf>
    <xf numFmtId="0" fontId="4" fillId="0" borderId="7" xfId="0" applyFont="1" applyBorder="1" applyAlignment="1">
      <alignment horizontal="left" wrapText="1"/>
    </xf>
    <xf numFmtId="0" fontId="4" fillId="0" borderId="2" xfId="0" applyFont="1" applyBorder="1" applyAlignment="1">
      <alignment horizontal="right" wrapText="1"/>
    </xf>
    <xf numFmtId="4" fontId="4" fillId="0" borderId="3" xfId="0" applyNumberFormat="1" applyFont="1" applyBorder="1" applyAlignment="1">
      <alignment wrapText="1"/>
    </xf>
    <xf numFmtId="0" fontId="4" fillId="0" borderId="7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center" wrapText="1"/>
    </xf>
    <xf numFmtId="4" fontId="9" fillId="0" borderId="15" xfId="0" applyNumberFormat="1" applyFont="1" applyBorder="1" applyAlignment="1">
      <alignment wrapText="1"/>
    </xf>
    <xf numFmtId="4" fontId="6" fillId="0" borderId="5" xfId="0" applyNumberFormat="1" applyFont="1" applyBorder="1" applyAlignment="1">
      <alignment wrapText="1"/>
    </xf>
    <xf numFmtId="0" fontId="7" fillId="0" borderId="6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6" fillId="0" borderId="2" xfId="0" applyFont="1" applyBorder="1" applyAlignment="1">
      <alignment horizontal="right" wrapText="1"/>
    </xf>
    <xf numFmtId="0" fontId="0" fillId="0" borderId="8" xfId="0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" fontId="1" fillId="0" borderId="4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4" fontId="1" fillId="0" borderId="11" xfId="0" applyNumberFormat="1" applyFont="1" applyBorder="1" applyAlignment="1">
      <alignment vertical="center" wrapText="1"/>
    </xf>
    <xf numFmtId="0" fontId="11" fillId="0" borderId="0" xfId="0" applyFont="1" applyAlignment="1">
      <alignment horizontal="left" wrapText="1"/>
    </xf>
    <xf numFmtId="4" fontId="6" fillId="0" borderId="3" xfId="0" applyNumberFormat="1" applyFont="1" applyBorder="1" applyAlignment="1">
      <alignment wrapText="1"/>
    </xf>
    <xf numFmtId="4" fontId="6" fillId="0" borderId="14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0" fontId="3" fillId="2" borderId="12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left" wrapText="1"/>
    </xf>
    <xf numFmtId="0" fontId="6" fillId="0" borderId="3" xfId="0" applyFont="1" applyBorder="1" applyAlignment="1">
      <alignment horizontal="right" wrapText="1"/>
    </xf>
    <xf numFmtId="0" fontId="3" fillId="2" borderId="4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right" wrapText="1"/>
    </xf>
    <xf numFmtId="4" fontId="1" fillId="0" borderId="0" xfId="0" applyNumberFormat="1" applyFont="1" applyAlignment="1">
      <alignment vertical="center" wrapText="1"/>
    </xf>
    <xf numFmtId="4" fontId="1" fillId="0" borderId="8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3" fillId="2" borderId="4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3" fillId="2" borderId="12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13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vertical="center" wrapText="1"/>
    </xf>
    <xf numFmtId="4" fontId="6" fillId="0" borderId="14" xfId="0" applyNumberFormat="1" applyFont="1" applyBorder="1" applyAlignment="1">
      <alignment vertical="center" wrapText="1"/>
    </xf>
    <xf numFmtId="4" fontId="8" fillId="0" borderId="0" xfId="0" applyNumberFormat="1" applyFont="1" applyAlignment="1">
      <alignment vertical="center" wrapText="1"/>
    </xf>
    <xf numFmtId="4" fontId="8" fillId="0" borderId="8" xfId="0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4" fillId="0" borderId="3" xfId="0" applyNumberFormat="1" applyFont="1" applyBorder="1" applyAlignment="1">
      <alignment vertical="center" wrapText="1"/>
    </xf>
    <xf numFmtId="4" fontId="5" fillId="0" borderId="8" xfId="0" applyNumberFormat="1" applyFont="1" applyBorder="1" applyAlignment="1">
      <alignment vertical="center" wrapText="1"/>
    </xf>
    <xf numFmtId="4" fontId="9" fillId="0" borderId="15" xfId="0" applyNumberFormat="1" applyFont="1" applyBorder="1" applyAlignment="1">
      <alignment vertical="center" wrapText="1"/>
    </xf>
    <xf numFmtId="4" fontId="6" fillId="0" borderId="5" xfId="0" applyNumberFormat="1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vertical="center" wrapText="1"/>
    </xf>
    <xf numFmtId="4" fontId="6" fillId="0" borderId="13" xfId="0" applyNumberFormat="1" applyFont="1" applyBorder="1" applyAlignment="1">
      <alignment vertical="center" wrapText="1"/>
    </xf>
    <xf numFmtId="4" fontId="6" fillId="0" borderId="3" xfId="0" applyNumberFormat="1" applyFont="1" applyBorder="1" applyAlignment="1">
      <alignment vertical="center" wrapText="1"/>
    </xf>
    <xf numFmtId="0" fontId="16" fillId="0" borderId="8" xfId="0" applyFont="1" applyBorder="1" applyAlignment="1">
      <alignment horizontal="center" wrapText="1"/>
    </xf>
    <xf numFmtId="0" fontId="16" fillId="0" borderId="0" xfId="0" applyFont="1" applyAlignment="1">
      <alignment horizontal="left" wrapText="1"/>
    </xf>
    <xf numFmtId="4" fontId="16" fillId="0" borderId="0" xfId="0" applyNumberFormat="1" applyFont="1" applyAlignment="1">
      <alignment wrapText="1"/>
    </xf>
    <xf numFmtId="4" fontId="16" fillId="0" borderId="8" xfId="0" applyNumberFormat="1" applyFont="1" applyBorder="1" applyAlignment="1">
      <alignment wrapText="1"/>
    </xf>
    <xf numFmtId="0" fontId="16" fillId="0" borderId="7" xfId="0" applyFont="1" applyBorder="1" applyAlignment="1">
      <alignment horizontal="center" vertical="center" wrapText="1"/>
    </xf>
    <xf numFmtId="0" fontId="17" fillId="0" borderId="16" xfId="0" applyFont="1" applyBorder="1"/>
    <xf numFmtId="0" fontId="0" fillId="0" borderId="16" xfId="0" applyBorder="1"/>
    <xf numFmtId="0" fontId="17" fillId="2" borderId="16" xfId="0" applyFont="1" applyFill="1" applyBorder="1"/>
    <xf numFmtId="44" fontId="0" fillId="0" borderId="16" xfId="1" applyFont="1" applyBorder="1"/>
    <xf numFmtId="44" fontId="17" fillId="0" borderId="16" xfId="1" applyFont="1" applyBorder="1"/>
    <xf numFmtId="0" fontId="15" fillId="0" borderId="8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" fillId="0" borderId="7" xfId="0" applyFont="1" applyBorder="1" applyAlignment="1">
      <alignment horizontal="left"/>
    </xf>
    <xf numFmtId="0" fontId="0" fillId="0" borderId="0" xfId="0" applyAlignment="1">
      <alignment horizontal="right"/>
    </xf>
    <xf numFmtId="0" fontId="1" fillId="0" borderId="7" xfId="0" applyFont="1" applyBorder="1" applyAlignment="1">
      <alignment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/>
    </xf>
    <xf numFmtId="0" fontId="4" fillId="2" borderId="12" xfId="0" applyFont="1" applyFill="1" applyBorder="1" applyAlignment="1">
      <alignment horizontal="center"/>
    </xf>
    <xf numFmtId="2" fontId="1" fillId="0" borderId="8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4" fontId="16" fillId="0" borderId="8" xfId="0" applyNumberFormat="1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wrapText="1"/>
    </xf>
    <xf numFmtId="0" fontId="6" fillId="0" borderId="13" xfId="0" applyFont="1" applyBorder="1" applyAlignment="1">
      <alignment horizontal="right" wrapText="1"/>
    </xf>
    <xf numFmtId="0" fontId="1" fillId="0" borderId="4" xfId="0" applyFont="1" applyBorder="1" applyAlignment="1">
      <alignment wrapText="1"/>
    </xf>
    <xf numFmtId="0" fontId="6" fillId="0" borderId="12" xfId="0" applyFont="1" applyBorder="1" applyAlignment="1">
      <alignment horizontal="right" wrapText="1"/>
    </xf>
    <xf numFmtId="0" fontId="4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3" fillId="2" borderId="12" xfId="0" applyFont="1" applyFill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8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wrapText="1"/>
    </xf>
    <xf numFmtId="0" fontId="16" fillId="0" borderId="11" xfId="0" applyFont="1" applyBorder="1" applyAlignment="1">
      <alignment horizontal="left" wrapText="1"/>
    </xf>
    <xf numFmtId="0" fontId="11" fillId="0" borderId="11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13" fillId="0" borderId="8" xfId="0" applyFont="1" applyBorder="1" applyAlignment="1">
      <alignment wrapText="1"/>
    </xf>
    <xf numFmtId="0" fontId="4" fillId="0" borderId="12" xfId="0" applyFont="1" applyBorder="1" applyAlignment="1">
      <alignment horizontal="right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3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3" fillId="0" borderId="7" xfId="0" applyFont="1" applyBorder="1" applyAlignment="1">
      <alignment vertical="top" wrapText="1"/>
    </xf>
    <xf numFmtId="0" fontId="3" fillId="0" borderId="1" xfId="0" applyFont="1" applyBorder="1" applyAlignment="1">
      <alignment horizontal="right" wrapText="1"/>
    </xf>
    <xf numFmtId="0" fontId="12" fillId="0" borderId="0" xfId="0" applyFont="1" applyAlignment="1">
      <alignment horizontal="left" wrapText="1"/>
    </xf>
    <xf numFmtId="4" fontId="2" fillId="2" borderId="1" xfId="0" applyNumberFormat="1" applyFont="1" applyFill="1" applyBorder="1" applyAlignment="1">
      <alignment horizontal="center" wrapText="1"/>
    </xf>
    <xf numFmtId="4" fontId="2" fillId="2" borderId="2" xfId="0" applyNumberFormat="1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center"/>
    </xf>
    <xf numFmtId="4" fontId="2" fillId="2" borderId="6" xfId="0" applyNumberFormat="1" applyFont="1" applyFill="1" applyBorder="1" applyAlignment="1">
      <alignment horizontal="center" wrapText="1"/>
    </xf>
    <xf numFmtId="4" fontId="2" fillId="2" borderId="15" xfId="0" applyNumberFormat="1" applyFont="1" applyFill="1" applyBorder="1" applyAlignment="1">
      <alignment horizontal="center" wrapText="1"/>
    </xf>
    <xf numFmtId="4" fontId="2" fillId="2" borderId="5" xfId="0" applyNumberFormat="1" applyFont="1" applyFill="1" applyBorder="1" applyAlignment="1">
      <alignment horizontal="center" wrapText="1"/>
    </xf>
    <xf numFmtId="0" fontId="5" fillId="0" borderId="7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 wrapText="1"/>
    </xf>
    <xf numFmtId="0" fontId="3" fillId="0" borderId="15" xfId="0" applyFont="1" applyFill="1" applyBorder="1" applyAlignment="1">
      <alignment horizontal="right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2A5D2-2EED-4B26-BF7E-564885A9A6A7}">
  <dimension ref="A2:B9"/>
  <sheetViews>
    <sheetView workbookViewId="0">
      <selection activeCell="A13" sqref="A13"/>
    </sheetView>
  </sheetViews>
  <sheetFormatPr baseColWidth="10" defaultRowHeight="15" x14ac:dyDescent="0.25"/>
  <cols>
    <col min="1" max="1" width="50" customWidth="1"/>
    <col min="2" max="2" width="21" customWidth="1"/>
  </cols>
  <sheetData>
    <row r="2" spans="1:2" ht="18.75" x14ac:dyDescent="0.3">
      <c r="A2" s="102" t="s">
        <v>143</v>
      </c>
      <c r="B2" s="102" t="s">
        <v>144</v>
      </c>
    </row>
    <row r="3" spans="1:2" x14ac:dyDescent="0.25">
      <c r="A3" s="101" t="s">
        <v>266</v>
      </c>
      <c r="B3" s="103">
        <f>'Prix généraux'!H9</f>
        <v>0</v>
      </c>
    </row>
    <row r="4" spans="1:2" x14ac:dyDescent="0.25">
      <c r="A4" s="101" t="s">
        <v>265</v>
      </c>
      <c r="B4" s="103">
        <f>'Prix généraux'!H41-TOTAL!B3</f>
        <v>0</v>
      </c>
    </row>
    <row r="5" spans="1:2" x14ac:dyDescent="0.25">
      <c r="A5" s="101" t="s">
        <v>159</v>
      </c>
      <c r="B5" s="103">
        <f>'Essais amiante'!H10</f>
        <v>0</v>
      </c>
    </row>
    <row r="6" spans="1:2" x14ac:dyDescent="0.25">
      <c r="A6" s="101" t="s">
        <v>269</v>
      </c>
      <c r="B6" s="103">
        <f>ROUNDUP('Sondages précision interface'!H74,-4)</f>
        <v>0</v>
      </c>
    </row>
    <row r="7" spans="1:2" x14ac:dyDescent="0.25">
      <c r="A7" s="101" t="s">
        <v>267</v>
      </c>
      <c r="B7" s="103">
        <f>ROUNDUP('Planche principale'!H108,-4)</f>
        <v>0</v>
      </c>
    </row>
    <row r="8" spans="1:2" x14ac:dyDescent="0.25">
      <c r="A8" s="101" t="s">
        <v>268</v>
      </c>
      <c r="B8" s="103">
        <f>ROUNDUP('Planche secondaire'!H122,-4)</f>
        <v>0</v>
      </c>
    </row>
    <row r="9" spans="1:2" ht="18.75" x14ac:dyDescent="0.3">
      <c r="A9" s="100" t="s">
        <v>145</v>
      </c>
      <c r="B9" s="104">
        <f>SUM(B3:B8)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E3D7C-94DC-4913-913F-D4625C863AAA}">
  <dimension ref="A1:P44"/>
  <sheetViews>
    <sheetView showGridLines="0" topLeftCell="A23" zoomScaleNormal="100" workbookViewId="0">
      <selection activeCell="H42" sqref="H42"/>
    </sheetView>
  </sheetViews>
  <sheetFormatPr baseColWidth="10" defaultColWidth="9.140625" defaultRowHeight="15" x14ac:dyDescent="0.25"/>
  <cols>
    <col min="1" max="1" width="4.7109375" style="3" customWidth="1"/>
    <col min="2" max="2" width="9.140625" style="76"/>
    <col min="3" max="3" width="75.85546875" style="3" customWidth="1"/>
    <col min="4" max="4" width="19.140625" style="3" bestFit="1" customWidth="1"/>
    <col min="5" max="5" width="10.85546875" style="46" customWidth="1"/>
    <col min="6" max="6" width="12" style="55" customWidth="1"/>
    <col min="7" max="7" width="12.42578125" style="55" customWidth="1"/>
    <col min="8" max="8" width="13.5703125" style="55" customWidth="1"/>
    <col min="9" max="16384" width="9.140625" style="3"/>
  </cols>
  <sheetData>
    <row r="1" spans="2:16" ht="26.25" x14ac:dyDescent="0.4">
      <c r="B1" s="147" t="s">
        <v>81</v>
      </c>
      <c r="C1" s="147"/>
      <c r="D1" s="147"/>
      <c r="E1" s="147"/>
      <c r="F1" s="147"/>
      <c r="G1" s="147"/>
      <c r="H1" s="147"/>
    </row>
    <row r="2" spans="2:16" ht="15.75" thickBot="1" x14ac:dyDescent="0.3">
      <c r="B2" s="68"/>
      <c r="C2" s="4"/>
      <c r="D2" s="4"/>
      <c r="E2" s="33"/>
      <c r="F2" s="33"/>
      <c r="G2" s="66"/>
      <c r="H2" s="66"/>
    </row>
    <row r="3" spans="2:16" ht="18.75" thickBot="1" x14ac:dyDescent="0.3">
      <c r="B3" s="148" t="s">
        <v>0</v>
      </c>
      <c r="C3" s="149"/>
      <c r="D3" s="149"/>
      <c r="E3" s="149"/>
      <c r="F3" s="149"/>
      <c r="G3" s="149"/>
      <c r="H3" s="150"/>
      <c r="O3" s="109"/>
    </row>
    <row r="4" spans="2:16" ht="15.75" thickBot="1" x14ac:dyDescent="0.3">
      <c r="B4" s="69" t="s">
        <v>1</v>
      </c>
      <c r="C4" s="64" t="s">
        <v>2</v>
      </c>
      <c r="D4" s="130" t="s">
        <v>273</v>
      </c>
      <c r="E4" s="60" t="s">
        <v>3</v>
      </c>
      <c r="F4" s="60" t="s">
        <v>4</v>
      </c>
      <c r="G4" s="120" t="s">
        <v>5</v>
      </c>
      <c r="H4" s="120" t="s">
        <v>6</v>
      </c>
    </row>
    <row r="5" spans="2:16" x14ac:dyDescent="0.25">
      <c r="B5" s="47" t="s">
        <v>47</v>
      </c>
      <c r="C5" s="125" t="s">
        <v>241</v>
      </c>
      <c r="D5" s="42" t="s">
        <v>271</v>
      </c>
      <c r="E5" s="34" t="s">
        <v>7</v>
      </c>
      <c r="F5" s="42">
        <v>1</v>
      </c>
      <c r="G5" s="49"/>
      <c r="H5" s="49">
        <f>F5*G5</f>
        <v>0</v>
      </c>
    </row>
    <row r="6" spans="2:16" x14ac:dyDescent="0.25">
      <c r="B6" s="48" t="s">
        <v>8</v>
      </c>
      <c r="C6" s="7" t="s">
        <v>242</v>
      </c>
      <c r="D6" s="39" t="s">
        <v>271</v>
      </c>
      <c r="E6" s="35" t="s">
        <v>7</v>
      </c>
      <c r="F6" s="33">
        <v>1</v>
      </c>
      <c r="G6" s="67"/>
      <c r="H6" s="50">
        <f t="shared" ref="H6:H7" si="0">F6*G6</f>
        <v>0</v>
      </c>
    </row>
    <row r="7" spans="2:16" x14ac:dyDescent="0.25">
      <c r="B7" s="48" t="s">
        <v>9</v>
      </c>
      <c r="C7" s="7" t="s">
        <v>243</v>
      </c>
      <c r="D7" s="39" t="s">
        <v>271</v>
      </c>
      <c r="E7" s="35" t="s">
        <v>7</v>
      </c>
      <c r="F7" s="33">
        <v>1</v>
      </c>
      <c r="G7" s="67"/>
      <c r="H7" s="50">
        <f t="shared" si="0"/>
        <v>0</v>
      </c>
      <c r="P7"/>
    </row>
    <row r="8" spans="2:16" ht="15.75" thickBot="1" x14ac:dyDescent="0.3">
      <c r="B8" s="48"/>
      <c r="C8" s="7"/>
      <c r="D8" s="7"/>
      <c r="E8" s="36"/>
      <c r="F8" s="36"/>
      <c r="G8" s="51"/>
      <c r="H8" s="51"/>
    </row>
    <row r="9" spans="2:16" ht="16.5" thickBot="1" x14ac:dyDescent="0.3">
      <c r="B9" s="70"/>
      <c r="C9" s="63" t="s">
        <v>11</v>
      </c>
      <c r="D9" s="31"/>
      <c r="E9" s="37"/>
      <c r="F9" s="77"/>
      <c r="G9" s="81"/>
      <c r="H9" s="82">
        <f>SUM(H5:H8)</f>
        <v>0</v>
      </c>
    </row>
    <row r="10" spans="2:16" ht="18.75" thickBot="1" x14ac:dyDescent="0.3">
      <c r="B10" s="148" t="s">
        <v>160</v>
      </c>
      <c r="C10" s="149"/>
      <c r="D10" s="149"/>
      <c r="E10" s="149"/>
      <c r="F10" s="149"/>
      <c r="G10" s="149"/>
      <c r="H10" s="150"/>
    </row>
    <row r="11" spans="2:16" ht="15.75" thickBot="1" x14ac:dyDescent="0.3">
      <c r="B11" s="71" t="s">
        <v>1</v>
      </c>
      <c r="C11" s="56" t="s">
        <v>12</v>
      </c>
      <c r="D11" s="130" t="s">
        <v>273</v>
      </c>
      <c r="E11" s="58" t="s">
        <v>3</v>
      </c>
      <c r="F11" s="60" t="s">
        <v>4</v>
      </c>
      <c r="G11" s="90" t="s">
        <v>5</v>
      </c>
      <c r="H11" s="91" t="s">
        <v>6</v>
      </c>
    </row>
    <row r="12" spans="2:16" x14ac:dyDescent="0.25">
      <c r="B12" s="74" t="s">
        <v>13</v>
      </c>
      <c r="C12" s="28" t="s">
        <v>161</v>
      </c>
      <c r="D12" s="28"/>
      <c r="E12" s="42"/>
      <c r="F12" s="42"/>
      <c r="G12" s="49"/>
      <c r="H12" s="92"/>
    </row>
    <row r="13" spans="2:16" x14ac:dyDescent="0.25">
      <c r="B13" s="48" t="s">
        <v>14</v>
      </c>
      <c r="C13" s="2" t="s">
        <v>162</v>
      </c>
      <c r="D13" s="45" t="s">
        <v>271</v>
      </c>
      <c r="E13" s="39" t="s">
        <v>7</v>
      </c>
      <c r="F13" s="39">
        <v>1</v>
      </c>
      <c r="G13" s="50"/>
      <c r="H13" s="50">
        <f>G13*F13</f>
        <v>0</v>
      </c>
      <c r="I13"/>
    </row>
    <row r="14" spans="2:16" x14ac:dyDescent="0.25">
      <c r="B14" s="48" t="s">
        <v>15</v>
      </c>
      <c r="C14" s="2" t="s">
        <v>179</v>
      </c>
      <c r="D14" s="45" t="s">
        <v>271</v>
      </c>
      <c r="E14" s="39" t="s">
        <v>7</v>
      </c>
      <c r="F14" s="39">
        <v>1</v>
      </c>
      <c r="G14" s="50"/>
      <c r="H14" s="50">
        <f>G14*F14</f>
        <v>0</v>
      </c>
      <c r="I14"/>
    </row>
    <row r="15" spans="2:16" ht="26.25" x14ac:dyDescent="0.25">
      <c r="B15" s="48" t="s">
        <v>17</v>
      </c>
      <c r="C15" s="2" t="s">
        <v>180</v>
      </c>
      <c r="D15" s="45" t="s">
        <v>271</v>
      </c>
      <c r="E15" s="39" t="s">
        <v>7</v>
      </c>
      <c r="F15" s="39">
        <v>1</v>
      </c>
      <c r="G15" s="50"/>
      <c r="H15" s="50">
        <f>G15*F15</f>
        <v>0</v>
      </c>
    </row>
    <row r="16" spans="2:16" ht="15.75" thickBot="1" x14ac:dyDescent="0.3">
      <c r="B16" s="24" t="s">
        <v>18</v>
      </c>
      <c r="C16" s="2" t="s">
        <v>244</v>
      </c>
      <c r="D16" s="45" t="s">
        <v>271</v>
      </c>
      <c r="E16" s="36" t="s">
        <v>7</v>
      </c>
      <c r="F16" s="36">
        <v>1</v>
      </c>
      <c r="G16" s="51"/>
      <c r="H16" s="50">
        <f>G16*F16</f>
        <v>0</v>
      </c>
    </row>
    <row r="17" spans="2:9" ht="15.75" thickBot="1" x14ac:dyDescent="0.3">
      <c r="B17" s="24"/>
      <c r="C17" s="65" t="s">
        <v>20</v>
      </c>
      <c r="D17" s="127"/>
      <c r="E17" s="41"/>
      <c r="F17" s="41"/>
      <c r="G17" s="85"/>
      <c r="H17" s="86">
        <f>SUM(H13:H16)</f>
        <v>0</v>
      </c>
    </row>
    <row r="18" spans="2:9" x14ac:dyDescent="0.25">
      <c r="B18" s="74" t="s">
        <v>21</v>
      </c>
      <c r="C18" s="28" t="s">
        <v>163</v>
      </c>
      <c r="D18" s="128"/>
      <c r="E18" s="42"/>
      <c r="F18" s="42"/>
      <c r="G18" s="49"/>
      <c r="H18" s="92"/>
    </row>
    <row r="19" spans="2:9" x14ac:dyDescent="0.25">
      <c r="B19" s="48" t="s">
        <v>23</v>
      </c>
      <c r="C19" s="2" t="s">
        <v>164</v>
      </c>
      <c r="D19" s="45" t="s">
        <v>271</v>
      </c>
      <c r="E19" s="39" t="s">
        <v>165</v>
      </c>
      <c r="F19" s="39">
        <v>15</v>
      </c>
      <c r="G19" s="50"/>
      <c r="H19" s="50">
        <f>G19*F19</f>
        <v>0</v>
      </c>
      <c r="I19"/>
    </row>
    <row r="20" spans="2:9" ht="28.9" customHeight="1" x14ac:dyDescent="0.25">
      <c r="B20" s="48" t="s">
        <v>24</v>
      </c>
      <c r="C20" s="2" t="s">
        <v>181</v>
      </c>
      <c r="D20" s="45" t="s">
        <v>271</v>
      </c>
      <c r="E20" s="39" t="s">
        <v>165</v>
      </c>
      <c r="F20" s="39">
        <v>15</v>
      </c>
      <c r="G20" s="50"/>
      <c r="H20" s="50">
        <f>G20*F20</f>
        <v>0</v>
      </c>
      <c r="I20"/>
    </row>
    <row r="21" spans="2:9" ht="28.9" customHeight="1" x14ac:dyDescent="0.25">
      <c r="B21" s="48" t="s">
        <v>25</v>
      </c>
      <c r="C21" s="2" t="s">
        <v>182</v>
      </c>
      <c r="D21" s="45" t="s">
        <v>271</v>
      </c>
      <c r="E21" s="39" t="s">
        <v>165</v>
      </c>
      <c r="F21" s="39">
        <v>15</v>
      </c>
      <c r="G21" s="50"/>
      <c r="H21" s="50">
        <f>G21*F21</f>
        <v>0</v>
      </c>
      <c r="I21"/>
    </row>
    <row r="22" spans="2:9" ht="15.75" thickBot="1" x14ac:dyDescent="0.3">
      <c r="B22" s="24"/>
      <c r="C22" s="2"/>
      <c r="D22" s="2"/>
      <c r="E22" s="36"/>
      <c r="F22" s="36"/>
      <c r="G22" s="51"/>
      <c r="H22" s="51"/>
    </row>
    <row r="23" spans="2:9" ht="15.75" thickBot="1" x14ac:dyDescent="0.3">
      <c r="B23" s="24"/>
      <c r="C23" s="65" t="s">
        <v>26</v>
      </c>
      <c r="D23" s="123"/>
      <c r="E23" s="41"/>
      <c r="F23" s="41"/>
      <c r="G23" s="85"/>
      <c r="H23" s="86">
        <f>SUM(H19:H22)</f>
        <v>0</v>
      </c>
    </row>
    <row r="24" spans="2:9" ht="16.5" thickBot="1" x14ac:dyDescent="0.3">
      <c r="B24" s="75"/>
      <c r="C24" s="63" t="s">
        <v>29</v>
      </c>
      <c r="D24" s="126"/>
      <c r="E24" s="43"/>
      <c r="F24" s="80"/>
      <c r="G24" s="93"/>
      <c r="H24" s="82">
        <f>H17+H23</f>
        <v>0</v>
      </c>
    </row>
    <row r="25" spans="2:9" ht="18.75" thickBot="1" x14ac:dyDescent="0.3">
      <c r="B25" s="148" t="s">
        <v>166</v>
      </c>
      <c r="C25" s="149"/>
      <c r="D25" s="149"/>
      <c r="E25" s="149"/>
      <c r="F25" s="149"/>
      <c r="G25" s="149"/>
      <c r="H25" s="150"/>
    </row>
    <row r="26" spans="2:9" ht="15.75" thickBot="1" x14ac:dyDescent="0.3">
      <c r="B26" s="71" t="s">
        <v>1</v>
      </c>
      <c r="C26" s="56" t="s">
        <v>30</v>
      </c>
      <c r="D26" s="130" t="s">
        <v>273</v>
      </c>
      <c r="E26" s="60" t="s">
        <v>3</v>
      </c>
      <c r="F26" s="60" t="s">
        <v>4</v>
      </c>
      <c r="G26" s="120" t="s">
        <v>5</v>
      </c>
      <c r="H26" s="120" t="s">
        <v>6</v>
      </c>
    </row>
    <row r="27" spans="2:9" x14ac:dyDescent="0.25">
      <c r="B27" s="74" t="s">
        <v>31</v>
      </c>
      <c r="C27" s="28" t="s">
        <v>167</v>
      </c>
      <c r="D27" s="28"/>
      <c r="E27" s="42"/>
      <c r="F27" s="42"/>
      <c r="G27" s="49"/>
      <c r="H27" s="92"/>
    </row>
    <row r="28" spans="2:9" x14ac:dyDescent="0.25">
      <c r="B28" s="48" t="s">
        <v>32</v>
      </c>
      <c r="C28" s="2" t="s">
        <v>174</v>
      </c>
      <c r="D28" s="45" t="s">
        <v>274</v>
      </c>
      <c r="E28" s="39" t="s">
        <v>7</v>
      </c>
      <c r="F28" s="39">
        <v>1</v>
      </c>
      <c r="G28" s="50"/>
      <c r="H28" s="50">
        <f>G28*F28</f>
        <v>0</v>
      </c>
    </row>
    <row r="29" spans="2:9" x14ac:dyDescent="0.25">
      <c r="B29" s="24" t="s">
        <v>33</v>
      </c>
      <c r="C29" s="108" t="s">
        <v>175</v>
      </c>
      <c r="D29" s="45" t="s">
        <v>274</v>
      </c>
      <c r="E29" s="39" t="s">
        <v>7</v>
      </c>
      <c r="F29" s="39">
        <v>1</v>
      </c>
      <c r="G29" s="50"/>
      <c r="H29" s="50">
        <f>G29*F29</f>
        <v>0</v>
      </c>
    </row>
    <row r="30" spans="2:9" ht="27" thickBot="1" x14ac:dyDescent="0.3">
      <c r="B30" s="24" t="s">
        <v>90</v>
      </c>
      <c r="C30" s="2" t="s">
        <v>245</v>
      </c>
      <c r="D30" s="45" t="s">
        <v>274</v>
      </c>
      <c r="E30" s="39" t="s">
        <v>7</v>
      </c>
      <c r="F30" s="39">
        <v>1</v>
      </c>
      <c r="G30" s="50"/>
      <c r="H30" s="50">
        <f>G30*F30</f>
        <v>0</v>
      </c>
    </row>
    <row r="31" spans="2:9" ht="15.75" thickBot="1" x14ac:dyDescent="0.3">
      <c r="B31" s="24"/>
      <c r="C31" s="65" t="s">
        <v>34</v>
      </c>
      <c r="D31" s="123"/>
      <c r="E31" s="41"/>
      <c r="F31" s="41"/>
      <c r="G31" s="85"/>
      <c r="H31" s="86">
        <f>SUM(H28:H30)</f>
        <v>0</v>
      </c>
    </row>
    <row r="32" spans="2:9" x14ac:dyDescent="0.25">
      <c r="B32" s="74" t="s">
        <v>127</v>
      </c>
      <c r="C32" s="28" t="s">
        <v>168</v>
      </c>
      <c r="D32" s="28"/>
      <c r="E32" s="42"/>
      <c r="F32" s="42"/>
      <c r="G32" s="49"/>
      <c r="H32" s="92"/>
    </row>
    <row r="33" spans="1:8" x14ac:dyDescent="0.25">
      <c r="B33" s="48" t="s">
        <v>128</v>
      </c>
      <c r="C33" s="2" t="s">
        <v>169</v>
      </c>
      <c r="D33" s="45" t="s">
        <v>274</v>
      </c>
      <c r="E33" s="39" t="s">
        <v>7</v>
      </c>
      <c r="F33" s="39">
        <v>1</v>
      </c>
      <c r="G33" s="50"/>
      <c r="H33" s="50">
        <f>G33*F33</f>
        <v>0</v>
      </c>
    </row>
    <row r="34" spans="1:8" ht="15.75" thickBot="1" x14ac:dyDescent="0.3">
      <c r="B34" s="24" t="s">
        <v>129</v>
      </c>
      <c r="C34" s="2" t="s">
        <v>170</v>
      </c>
      <c r="D34" s="45" t="s">
        <v>274</v>
      </c>
      <c r="E34" s="39" t="s">
        <v>7</v>
      </c>
      <c r="F34" s="39">
        <v>1</v>
      </c>
      <c r="G34" s="50"/>
      <c r="H34" s="50">
        <f>G34*F34</f>
        <v>0</v>
      </c>
    </row>
    <row r="35" spans="1:8" ht="15.75" thickBot="1" x14ac:dyDescent="0.3">
      <c r="B35" s="24"/>
      <c r="C35" s="65" t="s">
        <v>126</v>
      </c>
      <c r="D35" s="123"/>
      <c r="E35" s="41"/>
      <c r="F35" s="41"/>
      <c r="G35" s="85"/>
      <c r="H35" s="86">
        <f>SUM(H33:H34)</f>
        <v>0</v>
      </c>
    </row>
    <row r="36" spans="1:8" x14ac:dyDescent="0.25">
      <c r="B36" s="74" t="s">
        <v>185</v>
      </c>
      <c r="C36" s="28" t="s">
        <v>171</v>
      </c>
      <c r="D36" s="28"/>
      <c r="E36" s="42"/>
      <c r="F36" s="42"/>
      <c r="G36" s="49"/>
      <c r="H36" s="92"/>
    </row>
    <row r="37" spans="1:8" ht="15.75" thickBot="1" x14ac:dyDescent="0.3">
      <c r="B37" s="48" t="s">
        <v>186</v>
      </c>
      <c r="C37" s="2" t="s">
        <v>172</v>
      </c>
      <c r="D37" s="45" t="s">
        <v>274</v>
      </c>
      <c r="E37" s="39" t="s">
        <v>7</v>
      </c>
      <c r="F37" s="39">
        <v>1</v>
      </c>
      <c r="G37" s="50"/>
      <c r="H37" s="50">
        <f>G37*F37</f>
        <v>0</v>
      </c>
    </row>
    <row r="38" spans="1:8" ht="15.75" thickBot="1" x14ac:dyDescent="0.3">
      <c r="B38" s="24"/>
      <c r="C38" s="65" t="s">
        <v>176</v>
      </c>
      <c r="D38" s="123"/>
      <c r="E38" s="41"/>
      <c r="F38" s="41"/>
      <c r="G38" s="85"/>
      <c r="H38" s="86">
        <f>SUM(H37:H37)</f>
        <v>0</v>
      </c>
    </row>
    <row r="39" spans="1:8" ht="16.5" thickBot="1" x14ac:dyDescent="0.3">
      <c r="B39" s="75"/>
      <c r="C39" s="63" t="s">
        <v>38</v>
      </c>
      <c r="D39" s="126"/>
      <c r="E39" s="43"/>
      <c r="F39" s="80"/>
      <c r="G39" s="93"/>
      <c r="H39" s="82">
        <f>H31+H35+H38</f>
        <v>0</v>
      </c>
    </row>
    <row r="40" spans="1:8" ht="15.75" thickBot="1" x14ac:dyDescent="0.3"/>
    <row r="41" spans="1:8" ht="16.5" thickBot="1" x14ac:dyDescent="0.3">
      <c r="B41" s="70"/>
      <c r="C41" s="63" t="s">
        <v>270</v>
      </c>
      <c r="D41" s="31"/>
      <c r="E41" s="37"/>
      <c r="F41" s="41"/>
      <c r="G41" s="85"/>
      <c r="H41" s="94">
        <f>+H9+H24+H39</f>
        <v>0</v>
      </c>
    </row>
    <row r="44" spans="1:8" x14ac:dyDescent="0.25">
      <c r="A44" s="76"/>
      <c r="B44" s="3"/>
      <c r="C44" s="46"/>
      <c r="D44" s="46"/>
      <c r="E44" s="55"/>
      <c r="H44" s="3"/>
    </row>
  </sheetData>
  <mergeCells count="4">
    <mergeCell ref="B1:H1"/>
    <mergeCell ref="B3:H3"/>
    <mergeCell ref="B10:H10"/>
    <mergeCell ref="B25:H25"/>
  </mergeCells>
  <phoneticPr fontId="1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4E8B3-FFE1-452B-8058-414C9CA0EA53}">
  <dimension ref="B1:J10"/>
  <sheetViews>
    <sheetView showGridLines="0" zoomScale="90" zoomScaleNormal="90" workbookViewId="0">
      <selection activeCell="H11" sqref="H11"/>
    </sheetView>
  </sheetViews>
  <sheetFormatPr baseColWidth="10" defaultColWidth="9.140625" defaultRowHeight="15" x14ac:dyDescent="0.25"/>
  <cols>
    <col min="1" max="1" width="4.7109375" style="3" customWidth="1"/>
    <col min="2" max="2" width="9.140625" style="76"/>
    <col min="3" max="3" width="75.85546875" style="3" customWidth="1"/>
    <col min="4" max="4" width="19.140625" style="3" bestFit="1" customWidth="1"/>
    <col min="5" max="5" width="10.85546875" style="46" customWidth="1"/>
    <col min="6" max="6" width="12" style="55" customWidth="1"/>
    <col min="7" max="7" width="12.42578125" style="55" customWidth="1"/>
    <col min="8" max="8" width="13.5703125" style="55" customWidth="1"/>
    <col min="9" max="16384" width="9.140625" style="3"/>
  </cols>
  <sheetData>
    <row r="1" spans="2:10" ht="26.25" x14ac:dyDescent="0.4">
      <c r="B1" s="147" t="s">
        <v>81</v>
      </c>
      <c r="C1" s="147"/>
      <c r="D1" s="147"/>
      <c r="E1" s="147"/>
      <c r="F1" s="147"/>
      <c r="G1" s="147"/>
      <c r="H1" s="147"/>
    </row>
    <row r="2" spans="2:10" ht="15.75" thickBot="1" x14ac:dyDescent="0.3">
      <c r="B2" s="68"/>
      <c r="C2" s="4"/>
      <c r="D2" s="4"/>
      <c r="E2" s="33"/>
      <c r="F2" s="33"/>
      <c r="G2" s="66"/>
      <c r="H2" s="66"/>
    </row>
    <row r="3" spans="2:10" ht="18.75" thickBot="1" x14ac:dyDescent="0.3">
      <c r="B3" s="148" t="s">
        <v>188</v>
      </c>
      <c r="C3" s="149"/>
      <c r="D3" s="149"/>
      <c r="E3" s="149"/>
      <c r="F3" s="149"/>
      <c r="G3" s="149"/>
      <c r="H3" s="150"/>
    </row>
    <row r="4" spans="2:10" ht="15.75" thickBot="1" x14ac:dyDescent="0.3">
      <c r="B4" s="69" t="s">
        <v>1</v>
      </c>
      <c r="C4" s="64" t="s">
        <v>69</v>
      </c>
      <c r="D4" s="130" t="s">
        <v>273</v>
      </c>
      <c r="E4" s="60" t="s">
        <v>3</v>
      </c>
      <c r="F4" s="60" t="s">
        <v>4</v>
      </c>
      <c r="G4" s="120" t="s">
        <v>5</v>
      </c>
      <c r="H4" s="120" t="s">
        <v>6</v>
      </c>
    </row>
    <row r="5" spans="2:10" x14ac:dyDescent="0.25">
      <c r="B5" s="74" t="s">
        <v>58</v>
      </c>
      <c r="C5" s="28" t="s">
        <v>189</v>
      </c>
      <c r="D5" s="28"/>
      <c r="E5" s="42"/>
      <c r="F5" s="42"/>
      <c r="G5" s="49"/>
      <c r="H5" s="92"/>
    </row>
    <row r="6" spans="2:10" x14ac:dyDescent="0.25">
      <c r="B6" s="48" t="s">
        <v>59</v>
      </c>
      <c r="C6" s="110" t="s">
        <v>177</v>
      </c>
      <c r="D6" s="142" t="s">
        <v>271</v>
      </c>
      <c r="E6" s="39" t="s">
        <v>276</v>
      </c>
      <c r="F6" s="35">
        <v>600</v>
      </c>
      <c r="G6" s="50"/>
      <c r="H6" s="50">
        <f>F6*G6</f>
        <v>0</v>
      </c>
      <c r="J6"/>
    </row>
    <row r="7" spans="2:10" x14ac:dyDescent="0.25">
      <c r="B7" s="48" t="s">
        <v>60</v>
      </c>
      <c r="C7" s="110" t="s">
        <v>178</v>
      </c>
      <c r="D7" s="142" t="s">
        <v>271</v>
      </c>
      <c r="E7" s="39" t="s">
        <v>276</v>
      </c>
      <c r="F7" s="33">
        <v>100</v>
      </c>
      <c r="G7" s="122"/>
      <c r="H7" s="50">
        <f t="shared" ref="H7:H8" si="0">F7*G7</f>
        <v>0</v>
      </c>
      <c r="J7"/>
    </row>
    <row r="8" spans="2:10" x14ac:dyDescent="0.25">
      <c r="B8" s="48" t="s">
        <v>61</v>
      </c>
      <c r="C8" s="2" t="s">
        <v>173</v>
      </c>
      <c r="D8" s="142" t="s">
        <v>274</v>
      </c>
      <c r="E8" s="39" t="s">
        <v>7</v>
      </c>
      <c r="F8" s="33">
        <v>1</v>
      </c>
      <c r="G8" s="67"/>
      <c r="H8" s="50">
        <f t="shared" si="0"/>
        <v>0</v>
      </c>
    </row>
    <row r="9" spans="2:10" ht="15.75" thickBot="1" x14ac:dyDescent="0.3">
      <c r="B9" s="48"/>
      <c r="C9" s="110"/>
      <c r="D9" s="10"/>
      <c r="E9" s="36"/>
      <c r="F9" s="111"/>
      <c r="G9" s="51"/>
      <c r="H9" s="51"/>
    </row>
    <row r="10" spans="2:10" ht="16.5" thickBot="1" x14ac:dyDescent="0.3">
      <c r="B10" s="70"/>
      <c r="C10" s="63" t="s">
        <v>67</v>
      </c>
      <c r="D10" s="124"/>
      <c r="E10" s="112"/>
      <c r="F10" s="77"/>
      <c r="G10" s="81"/>
      <c r="H10" s="82">
        <f>SUM(H6:H9)</f>
        <v>0</v>
      </c>
    </row>
  </sheetData>
  <mergeCells count="2">
    <mergeCell ref="B1:H1"/>
    <mergeCell ref="B3:H3"/>
  </mergeCells>
  <phoneticPr fontId="1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79106-5DC6-45F4-AF25-E1CF809CD33B}">
  <dimension ref="B1:I74"/>
  <sheetViews>
    <sheetView showGridLines="0" topLeftCell="A48" zoomScale="90" zoomScaleNormal="90" workbookViewId="0">
      <selection activeCell="J16" sqref="J16"/>
    </sheetView>
  </sheetViews>
  <sheetFormatPr baseColWidth="10" defaultColWidth="9.140625" defaultRowHeight="15" x14ac:dyDescent="0.25"/>
  <cols>
    <col min="1" max="1" width="4.7109375" style="3" customWidth="1"/>
    <col min="2" max="2" width="9.140625" style="76"/>
    <col min="3" max="3" width="68.85546875" style="3" customWidth="1"/>
    <col min="4" max="4" width="19.140625" style="3" bestFit="1" customWidth="1"/>
    <col min="5" max="5" width="10.85546875" style="46" customWidth="1"/>
    <col min="6" max="6" width="12" style="3" customWidth="1"/>
    <col min="7" max="7" width="12.42578125" style="3" customWidth="1"/>
    <col min="8" max="8" width="16.28515625" style="3" customWidth="1"/>
    <col min="9" max="16384" width="9.140625" style="3"/>
  </cols>
  <sheetData>
    <row r="1" spans="2:9" ht="26.25" x14ac:dyDescent="0.4">
      <c r="B1" s="147" t="s">
        <v>81</v>
      </c>
      <c r="C1" s="147"/>
      <c r="D1" s="147"/>
      <c r="E1" s="147"/>
      <c r="F1" s="147"/>
      <c r="G1" s="147"/>
      <c r="H1" s="147"/>
    </row>
    <row r="2" spans="2:9" ht="15.75" thickBot="1" x14ac:dyDescent="0.3">
      <c r="B2" s="68"/>
      <c r="C2" s="4"/>
      <c r="D2" s="4"/>
      <c r="E2" s="33"/>
      <c r="F2" s="5"/>
      <c r="G2" s="6"/>
      <c r="H2" s="6"/>
    </row>
    <row r="3" spans="2:9" ht="18.75" thickBot="1" x14ac:dyDescent="0.3">
      <c r="B3" s="148" t="s">
        <v>0</v>
      </c>
      <c r="C3" s="149"/>
      <c r="D3" s="149"/>
      <c r="E3" s="149"/>
      <c r="F3" s="149"/>
      <c r="G3" s="149"/>
      <c r="H3" s="150"/>
    </row>
    <row r="4" spans="2:9" s="55" customFormat="1" ht="15.75" thickBot="1" x14ac:dyDescent="0.25">
      <c r="B4" s="71" t="s">
        <v>1</v>
      </c>
      <c r="C4" s="59" t="s">
        <v>2</v>
      </c>
      <c r="D4" s="130" t="s">
        <v>273</v>
      </c>
      <c r="E4" s="60" t="s">
        <v>3</v>
      </c>
      <c r="F4" s="60" t="s">
        <v>4</v>
      </c>
      <c r="G4" s="120" t="s">
        <v>5</v>
      </c>
      <c r="H4" s="120" t="s">
        <v>6</v>
      </c>
    </row>
    <row r="5" spans="2:9" x14ac:dyDescent="0.25">
      <c r="B5" s="48" t="s">
        <v>86</v>
      </c>
      <c r="C5" s="7" t="s">
        <v>239</v>
      </c>
      <c r="D5" s="141" t="s">
        <v>271</v>
      </c>
      <c r="E5" s="35" t="s">
        <v>7</v>
      </c>
      <c r="F5" s="33">
        <v>1</v>
      </c>
      <c r="G5" s="67"/>
      <c r="H5" s="50">
        <f t="shared" ref="H5:H6" si="0">F5*G5</f>
        <v>0</v>
      </c>
      <c r="I5"/>
    </row>
    <row r="6" spans="2:9" ht="39" x14ac:dyDescent="0.25">
      <c r="B6" s="48" t="s">
        <v>87</v>
      </c>
      <c r="C6" s="7" t="s">
        <v>89</v>
      </c>
      <c r="D6" s="141" t="s">
        <v>272</v>
      </c>
      <c r="E6" s="35" t="s">
        <v>10</v>
      </c>
      <c r="F6" s="39">
        <v>1</v>
      </c>
      <c r="G6" s="50"/>
      <c r="H6" s="50">
        <f t="shared" si="0"/>
        <v>0</v>
      </c>
    </row>
    <row r="7" spans="2:9" ht="15.75" thickBot="1" x14ac:dyDescent="0.3">
      <c r="B7" s="61"/>
      <c r="C7" s="62"/>
      <c r="D7" s="62"/>
      <c r="E7" s="39"/>
      <c r="F7" s="11"/>
      <c r="G7" s="12"/>
      <c r="H7" s="12"/>
    </row>
    <row r="8" spans="2:9" ht="16.5" thickBot="1" x14ac:dyDescent="0.3">
      <c r="B8" s="70"/>
      <c r="C8" s="63" t="s">
        <v>11</v>
      </c>
      <c r="D8" s="31"/>
      <c r="E8" s="37"/>
      <c r="F8" s="13"/>
      <c r="G8" s="14"/>
      <c r="H8" s="54">
        <f>SUM(H5:H7)</f>
        <v>0</v>
      </c>
    </row>
    <row r="9" spans="2:9" ht="18.75" thickBot="1" x14ac:dyDescent="0.3">
      <c r="B9" s="148" t="s">
        <v>187</v>
      </c>
      <c r="C9" s="149"/>
      <c r="D9" s="149"/>
      <c r="E9" s="149"/>
      <c r="F9" s="149"/>
      <c r="G9" s="149"/>
      <c r="H9" s="150"/>
    </row>
    <row r="10" spans="2:9" s="55" customFormat="1" ht="15.75" thickBot="1" x14ac:dyDescent="0.25">
      <c r="B10" s="71" t="s">
        <v>1</v>
      </c>
      <c r="C10" s="59" t="s">
        <v>39</v>
      </c>
      <c r="D10" s="130" t="s">
        <v>273</v>
      </c>
      <c r="E10" s="60" t="s">
        <v>3</v>
      </c>
      <c r="F10" s="60" t="s">
        <v>4</v>
      </c>
      <c r="G10" s="120" t="s">
        <v>5</v>
      </c>
      <c r="H10" s="120" t="s">
        <v>6</v>
      </c>
    </row>
    <row r="11" spans="2:9" x14ac:dyDescent="0.25">
      <c r="B11" s="72" t="s">
        <v>40</v>
      </c>
      <c r="C11" s="15" t="s">
        <v>51</v>
      </c>
      <c r="D11" s="131"/>
      <c r="E11" s="38"/>
      <c r="F11" s="9"/>
      <c r="G11" s="16"/>
      <c r="H11" s="17"/>
    </row>
    <row r="12" spans="2:9" x14ac:dyDescent="0.25">
      <c r="B12" s="61" t="s">
        <v>42</v>
      </c>
      <c r="C12" s="7" t="s">
        <v>52</v>
      </c>
      <c r="D12" s="141" t="s">
        <v>272</v>
      </c>
      <c r="E12" s="33" t="s">
        <v>10</v>
      </c>
      <c r="F12" s="9">
        <v>2</v>
      </c>
      <c r="G12" s="6"/>
      <c r="H12" s="8">
        <f>G12*F12</f>
        <v>0</v>
      </c>
    </row>
    <row r="13" spans="2:9" x14ac:dyDescent="0.25">
      <c r="B13" s="61"/>
      <c r="C13" s="21" t="s">
        <v>110</v>
      </c>
      <c r="D13" s="21"/>
      <c r="E13" s="39"/>
      <c r="F13" s="9"/>
      <c r="G13" s="6"/>
      <c r="H13" s="8"/>
    </row>
    <row r="14" spans="2:9" x14ac:dyDescent="0.25">
      <c r="B14" s="61" t="s">
        <v>43</v>
      </c>
      <c r="C14" s="18" t="s">
        <v>111</v>
      </c>
      <c r="D14" s="141" t="s">
        <v>272</v>
      </c>
      <c r="E14" s="39" t="s">
        <v>16</v>
      </c>
      <c r="F14" s="9">
        <v>20</v>
      </c>
      <c r="G14" s="8"/>
      <c r="H14" s="8">
        <f t="shared" ref="H14:H24" si="1">G14*F14</f>
        <v>0</v>
      </c>
    </row>
    <row r="15" spans="2:9" x14ac:dyDescent="0.25">
      <c r="B15" s="61" t="s">
        <v>44</v>
      </c>
      <c r="C15" s="18" t="s">
        <v>112</v>
      </c>
      <c r="D15" s="141" t="s">
        <v>272</v>
      </c>
      <c r="E15" s="39" t="s">
        <v>16</v>
      </c>
      <c r="F15" s="9">
        <v>20</v>
      </c>
      <c r="G15" s="8"/>
      <c r="H15" s="8">
        <f t="shared" si="1"/>
        <v>0</v>
      </c>
    </row>
    <row r="16" spans="2:9" x14ac:dyDescent="0.25">
      <c r="B16" s="61" t="s">
        <v>45</v>
      </c>
      <c r="C16" s="18" t="s">
        <v>113</v>
      </c>
      <c r="D16" s="141" t="s">
        <v>272</v>
      </c>
      <c r="E16" s="39" t="s">
        <v>16</v>
      </c>
      <c r="F16" s="9">
        <v>20</v>
      </c>
      <c r="G16" s="8"/>
      <c r="H16" s="8">
        <f t="shared" si="1"/>
        <v>0</v>
      </c>
    </row>
    <row r="17" spans="2:8" x14ac:dyDescent="0.25">
      <c r="B17" s="61" t="s">
        <v>106</v>
      </c>
      <c r="C17" s="18" t="s">
        <v>114</v>
      </c>
      <c r="D17" s="141" t="s">
        <v>272</v>
      </c>
      <c r="E17" s="39" t="s">
        <v>16</v>
      </c>
      <c r="F17" s="9">
        <v>20</v>
      </c>
      <c r="G17" s="8"/>
      <c r="H17" s="8">
        <f t="shared" si="1"/>
        <v>0</v>
      </c>
    </row>
    <row r="18" spans="2:8" x14ac:dyDescent="0.25">
      <c r="B18" s="61" t="s">
        <v>124</v>
      </c>
      <c r="C18" s="18" t="s">
        <v>115</v>
      </c>
      <c r="D18" s="141" t="s">
        <v>272</v>
      </c>
      <c r="E18" s="33" t="s">
        <v>16</v>
      </c>
      <c r="F18" s="9">
        <v>20</v>
      </c>
      <c r="G18" s="6"/>
      <c r="H18" s="8">
        <f t="shared" si="1"/>
        <v>0</v>
      </c>
    </row>
    <row r="19" spans="2:8" x14ac:dyDescent="0.25">
      <c r="B19" s="61" t="s">
        <v>125</v>
      </c>
      <c r="C19" s="18" t="s">
        <v>116</v>
      </c>
      <c r="D19" s="141" t="s">
        <v>272</v>
      </c>
      <c r="E19" s="33" t="s">
        <v>16</v>
      </c>
      <c r="F19" s="9">
        <v>20</v>
      </c>
      <c r="G19" s="6"/>
      <c r="H19" s="8">
        <f t="shared" si="1"/>
        <v>0</v>
      </c>
    </row>
    <row r="20" spans="2:8" x14ac:dyDescent="0.25">
      <c r="B20" s="61" t="s">
        <v>204</v>
      </c>
      <c r="C20" s="18" t="s">
        <v>117</v>
      </c>
      <c r="D20" s="141" t="s">
        <v>272</v>
      </c>
      <c r="E20" s="33" t="s">
        <v>16</v>
      </c>
      <c r="F20" s="9">
        <v>0</v>
      </c>
      <c r="G20" s="6"/>
      <c r="H20" s="8">
        <f t="shared" si="1"/>
        <v>0</v>
      </c>
    </row>
    <row r="21" spans="2:8" x14ac:dyDescent="0.25">
      <c r="B21" s="61" t="s">
        <v>205</v>
      </c>
      <c r="C21" s="18" t="s">
        <v>82</v>
      </c>
      <c r="D21" s="141" t="s">
        <v>272</v>
      </c>
      <c r="E21" s="33" t="s">
        <v>10</v>
      </c>
      <c r="F21" s="9">
        <v>22</v>
      </c>
      <c r="G21" s="6"/>
      <c r="H21" s="8">
        <f t="shared" si="1"/>
        <v>0</v>
      </c>
    </row>
    <row r="22" spans="2:8" x14ac:dyDescent="0.25">
      <c r="B22" s="61" t="s">
        <v>206</v>
      </c>
      <c r="C22" s="18" t="s">
        <v>19</v>
      </c>
      <c r="D22" s="141" t="s">
        <v>272</v>
      </c>
      <c r="E22" s="33" t="s">
        <v>16</v>
      </c>
      <c r="F22" s="9">
        <v>120</v>
      </c>
      <c r="G22" s="6"/>
      <c r="H22" s="8">
        <f t="shared" si="1"/>
        <v>0</v>
      </c>
    </row>
    <row r="23" spans="2:8" x14ac:dyDescent="0.25">
      <c r="B23" s="61" t="s">
        <v>207</v>
      </c>
      <c r="C23" s="18" t="s">
        <v>107</v>
      </c>
      <c r="D23" s="141" t="s">
        <v>272</v>
      </c>
      <c r="E23" s="33" t="s">
        <v>16</v>
      </c>
      <c r="F23" s="9">
        <v>120</v>
      </c>
      <c r="G23" s="6"/>
      <c r="H23" s="8">
        <f t="shared" si="1"/>
        <v>0</v>
      </c>
    </row>
    <row r="24" spans="2:8" x14ac:dyDescent="0.25">
      <c r="B24" s="61" t="s">
        <v>208</v>
      </c>
      <c r="C24" s="18" t="s">
        <v>240</v>
      </c>
      <c r="D24" s="141" t="s">
        <v>272</v>
      </c>
      <c r="E24" s="39" t="s">
        <v>16</v>
      </c>
      <c r="F24" s="9">
        <v>120</v>
      </c>
      <c r="G24" s="8"/>
      <c r="H24" s="8">
        <f t="shared" si="1"/>
        <v>0</v>
      </c>
    </row>
    <row r="25" spans="2:8" x14ac:dyDescent="0.25">
      <c r="B25" s="61" t="s">
        <v>209</v>
      </c>
      <c r="C25" s="18" t="s">
        <v>109</v>
      </c>
      <c r="D25" s="141" t="s">
        <v>272</v>
      </c>
      <c r="E25" s="40" t="s">
        <v>16</v>
      </c>
      <c r="F25" s="9">
        <v>120</v>
      </c>
      <c r="G25" s="8"/>
      <c r="H25" s="8">
        <f t="shared" ref="H25" si="2">G25*F25</f>
        <v>0</v>
      </c>
    </row>
    <row r="26" spans="2:8" x14ac:dyDescent="0.25">
      <c r="B26" s="143" t="s">
        <v>210</v>
      </c>
      <c r="C26" s="18" t="s">
        <v>258</v>
      </c>
      <c r="D26" s="141" t="s">
        <v>272</v>
      </c>
      <c r="E26" s="40" t="s">
        <v>16</v>
      </c>
      <c r="F26" s="121" t="s">
        <v>105</v>
      </c>
      <c r="G26" s="32"/>
      <c r="H26" s="32"/>
    </row>
    <row r="27" spans="2:8" ht="15.75" thickBot="1" x14ac:dyDescent="0.3">
      <c r="B27" s="61"/>
      <c r="C27" s="2"/>
      <c r="D27" s="2"/>
      <c r="E27" s="36"/>
      <c r="F27" s="11"/>
      <c r="G27" s="12"/>
      <c r="H27" s="12"/>
    </row>
    <row r="28" spans="2:8" ht="15.75" thickBot="1" x14ac:dyDescent="0.3">
      <c r="B28" s="73"/>
      <c r="C28" s="1" t="s">
        <v>48</v>
      </c>
      <c r="D28" s="22"/>
      <c r="E28" s="41"/>
      <c r="F28" s="19"/>
      <c r="G28" s="20"/>
      <c r="H28" s="23">
        <f>SUM(H12:H27)</f>
        <v>0</v>
      </c>
    </row>
    <row r="29" spans="2:8" ht="16.5" thickBot="1" x14ac:dyDescent="0.3">
      <c r="B29" s="70"/>
      <c r="C29" s="63" t="s">
        <v>46</v>
      </c>
      <c r="D29" s="129"/>
      <c r="E29" s="33"/>
      <c r="F29" s="25"/>
      <c r="G29" s="26"/>
      <c r="H29" s="27">
        <f>H28</f>
        <v>0</v>
      </c>
    </row>
    <row r="30" spans="2:8" ht="18.75" thickBot="1" x14ac:dyDescent="0.3">
      <c r="B30" s="148" t="s">
        <v>188</v>
      </c>
      <c r="C30" s="149"/>
      <c r="D30" s="149"/>
      <c r="E30" s="149"/>
      <c r="F30" s="149"/>
      <c r="G30" s="149"/>
      <c r="H30" s="150"/>
    </row>
    <row r="31" spans="2:8" ht="15.75" thickBot="1" x14ac:dyDescent="0.3">
      <c r="B31" s="71" t="s">
        <v>1</v>
      </c>
      <c r="C31" s="56" t="s">
        <v>69</v>
      </c>
      <c r="D31" s="130" t="s">
        <v>273</v>
      </c>
      <c r="E31" s="60" t="s">
        <v>3</v>
      </c>
      <c r="F31" s="60" t="s">
        <v>4</v>
      </c>
      <c r="G31" s="120" t="s">
        <v>5</v>
      </c>
      <c r="H31" s="120" t="s">
        <v>6</v>
      </c>
    </row>
    <row r="32" spans="2:8" x14ac:dyDescent="0.25">
      <c r="B32" s="72" t="s">
        <v>190</v>
      </c>
      <c r="C32" s="15" t="s">
        <v>130</v>
      </c>
      <c r="D32" s="29"/>
      <c r="E32" s="132"/>
      <c r="F32" s="9"/>
      <c r="G32" s="16"/>
      <c r="H32" s="17"/>
    </row>
    <row r="33" spans="2:8" x14ac:dyDescent="0.25">
      <c r="B33" s="61" t="s">
        <v>192</v>
      </c>
      <c r="C33" s="18" t="s">
        <v>150</v>
      </c>
      <c r="D33" s="141" t="s">
        <v>272</v>
      </c>
      <c r="E33" s="39" t="s">
        <v>10</v>
      </c>
      <c r="F33" s="39">
        <v>3</v>
      </c>
      <c r="G33" s="50"/>
      <c r="H33" s="50">
        <f>G33*F33</f>
        <v>0</v>
      </c>
    </row>
    <row r="34" spans="2:8" x14ac:dyDescent="0.25">
      <c r="B34" s="61" t="s">
        <v>194</v>
      </c>
      <c r="C34" s="18" t="s">
        <v>151</v>
      </c>
      <c r="D34" s="141" t="s">
        <v>272</v>
      </c>
      <c r="E34" s="39" t="s">
        <v>10</v>
      </c>
      <c r="F34" s="39">
        <v>15</v>
      </c>
      <c r="G34" s="66"/>
      <c r="H34" s="50">
        <f t="shared" ref="H34:H44" si="3">G34*F34</f>
        <v>0</v>
      </c>
    </row>
    <row r="35" spans="2:8" x14ac:dyDescent="0.25">
      <c r="B35" s="61" t="s">
        <v>195</v>
      </c>
      <c r="C35" s="18" t="s">
        <v>152</v>
      </c>
      <c r="D35" s="141" t="s">
        <v>272</v>
      </c>
      <c r="E35" s="39" t="s">
        <v>10</v>
      </c>
      <c r="F35" s="39">
        <v>15</v>
      </c>
      <c r="G35" s="50"/>
      <c r="H35" s="50">
        <f t="shared" si="3"/>
        <v>0</v>
      </c>
    </row>
    <row r="36" spans="2:8" x14ac:dyDescent="0.25">
      <c r="B36" s="61" t="s">
        <v>196</v>
      </c>
      <c r="C36" s="18" t="s">
        <v>153</v>
      </c>
      <c r="D36" s="141" t="s">
        <v>272</v>
      </c>
      <c r="E36" s="39" t="s">
        <v>10</v>
      </c>
      <c r="F36" s="39">
        <v>15</v>
      </c>
      <c r="G36" s="50"/>
      <c r="H36" s="50">
        <f t="shared" si="3"/>
        <v>0</v>
      </c>
    </row>
    <row r="37" spans="2:8" x14ac:dyDescent="0.25">
      <c r="B37" s="61" t="s">
        <v>197</v>
      </c>
      <c r="C37" s="18" t="s">
        <v>154</v>
      </c>
      <c r="D37" s="141" t="s">
        <v>272</v>
      </c>
      <c r="E37" s="39" t="s">
        <v>10</v>
      </c>
      <c r="F37" s="39">
        <v>15</v>
      </c>
      <c r="G37" s="50"/>
      <c r="H37" s="50">
        <f t="shared" si="3"/>
        <v>0</v>
      </c>
    </row>
    <row r="38" spans="2:8" x14ac:dyDescent="0.25">
      <c r="B38" s="61" t="s">
        <v>198</v>
      </c>
      <c r="C38" s="18" t="s">
        <v>155</v>
      </c>
      <c r="D38" s="141" t="s">
        <v>272</v>
      </c>
      <c r="E38" s="39" t="s">
        <v>10</v>
      </c>
      <c r="F38" s="39">
        <v>10</v>
      </c>
      <c r="G38" s="50"/>
      <c r="H38" s="50">
        <f t="shared" si="3"/>
        <v>0</v>
      </c>
    </row>
    <row r="39" spans="2:8" ht="26.25" x14ac:dyDescent="0.25">
      <c r="B39" s="61" t="s">
        <v>199</v>
      </c>
      <c r="C39" s="18" t="s">
        <v>262</v>
      </c>
      <c r="D39" s="141" t="s">
        <v>272</v>
      </c>
      <c r="E39" s="33" t="s">
        <v>10</v>
      </c>
      <c r="F39" s="39">
        <v>10</v>
      </c>
      <c r="G39" s="66"/>
      <c r="H39" s="50">
        <f t="shared" si="3"/>
        <v>0</v>
      </c>
    </row>
    <row r="40" spans="2:8" ht="26.25" x14ac:dyDescent="0.25">
      <c r="B40" s="61" t="s">
        <v>200</v>
      </c>
      <c r="C40" s="18" t="s">
        <v>147</v>
      </c>
      <c r="D40" s="141" t="s">
        <v>272</v>
      </c>
      <c r="E40" s="33" t="s">
        <v>10</v>
      </c>
      <c r="F40" s="39">
        <v>10</v>
      </c>
      <c r="G40" s="66"/>
      <c r="H40" s="50">
        <f t="shared" si="3"/>
        <v>0</v>
      </c>
    </row>
    <row r="41" spans="2:8" x14ac:dyDescent="0.25">
      <c r="B41" s="61" t="s">
        <v>201</v>
      </c>
      <c r="C41" s="18" t="s">
        <v>261</v>
      </c>
      <c r="D41" s="141" t="s">
        <v>272</v>
      </c>
      <c r="E41" s="33" t="s">
        <v>10</v>
      </c>
      <c r="F41" s="39">
        <v>0</v>
      </c>
      <c r="G41" s="66"/>
      <c r="H41" s="50">
        <f t="shared" si="3"/>
        <v>0</v>
      </c>
    </row>
    <row r="42" spans="2:8" ht="26.25" x14ac:dyDescent="0.25">
      <c r="B42" s="61" t="s">
        <v>202</v>
      </c>
      <c r="C42" s="18" t="s">
        <v>156</v>
      </c>
      <c r="D42" s="141" t="s">
        <v>272</v>
      </c>
      <c r="E42" s="33" t="s">
        <v>10</v>
      </c>
      <c r="F42" s="39">
        <v>7</v>
      </c>
      <c r="G42" s="66"/>
      <c r="H42" s="50">
        <f t="shared" si="3"/>
        <v>0</v>
      </c>
    </row>
    <row r="43" spans="2:8" x14ac:dyDescent="0.25">
      <c r="B43" s="61" t="s">
        <v>259</v>
      </c>
      <c r="C43" s="18" t="s">
        <v>203</v>
      </c>
      <c r="D43" s="141" t="s">
        <v>272</v>
      </c>
      <c r="E43" s="33" t="s">
        <v>10</v>
      </c>
      <c r="F43" s="39">
        <v>7</v>
      </c>
      <c r="G43" s="66"/>
      <c r="H43" s="50">
        <f t="shared" si="3"/>
        <v>0</v>
      </c>
    </row>
    <row r="44" spans="2:8" x14ac:dyDescent="0.25">
      <c r="B44" s="61" t="s">
        <v>260</v>
      </c>
      <c r="C44" s="18" t="s">
        <v>277</v>
      </c>
      <c r="D44" s="141" t="s">
        <v>272</v>
      </c>
      <c r="E44" s="33" t="s">
        <v>10</v>
      </c>
      <c r="F44" s="39">
        <v>15</v>
      </c>
      <c r="G44" s="66"/>
      <c r="H44" s="50">
        <f t="shared" si="3"/>
        <v>0</v>
      </c>
    </row>
    <row r="45" spans="2:8" ht="15.75" thickBot="1" x14ac:dyDescent="0.3">
      <c r="B45" s="61"/>
      <c r="C45" s="18"/>
      <c r="D45" s="133"/>
      <c r="E45" s="33"/>
      <c r="F45" s="39"/>
      <c r="G45" s="66"/>
      <c r="H45" s="50"/>
    </row>
    <row r="46" spans="2:8" ht="15.75" thickBot="1" x14ac:dyDescent="0.3">
      <c r="B46" s="106"/>
      <c r="C46" s="1" t="s">
        <v>191</v>
      </c>
      <c r="D46" s="22"/>
      <c r="E46" s="41"/>
      <c r="F46" s="19"/>
      <c r="G46" s="20"/>
      <c r="H46" s="23">
        <f>SUM(H33:H45)</f>
        <v>0</v>
      </c>
    </row>
    <row r="47" spans="2:8" x14ac:dyDescent="0.25">
      <c r="B47" s="157" t="s">
        <v>278</v>
      </c>
      <c r="C47" s="158" t="s">
        <v>279</v>
      </c>
      <c r="D47" s="158"/>
      <c r="E47" s="159"/>
      <c r="F47" s="159"/>
      <c r="G47" s="160"/>
      <c r="H47" s="161"/>
    </row>
    <row r="48" spans="2:8" x14ac:dyDescent="0.25">
      <c r="B48" s="162" t="s">
        <v>280</v>
      </c>
      <c r="C48" s="163" t="s">
        <v>281</v>
      </c>
      <c r="D48" s="164" t="s">
        <v>272</v>
      </c>
      <c r="E48" s="165" t="s">
        <v>10</v>
      </c>
      <c r="F48" s="165">
        <v>2</v>
      </c>
      <c r="G48" s="166"/>
      <c r="H48" s="166">
        <f>G48*F48</f>
        <v>0</v>
      </c>
    </row>
    <row r="49" spans="2:9" ht="27" thickBot="1" x14ac:dyDescent="0.3">
      <c r="B49" s="162" t="s">
        <v>282</v>
      </c>
      <c r="C49" s="163" t="s">
        <v>283</v>
      </c>
      <c r="D49" s="164" t="s">
        <v>272</v>
      </c>
      <c r="E49" s="165" t="s">
        <v>10</v>
      </c>
      <c r="F49" s="165" t="s">
        <v>105</v>
      </c>
      <c r="G49" s="166"/>
      <c r="H49" s="166"/>
    </row>
    <row r="50" spans="2:9" ht="15.75" thickBot="1" x14ac:dyDescent="0.3">
      <c r="B50" s="167"/>
      <c r="C50" s="168" t="s">
        <v>284</v>
      </c>
      <c r="D50" s="169"/>
      <c r="E50" s="170"/>
      <c r="F50" s="170"/>
      <c r="G50" s="171"/>
      <c r="H50" s="172">
        <f>SUM(H47:H49)</f>
        <v>0</v>
      </c>
    </row>
    <row r="51" spans="2:9" ht="16.5" thickBot="1" x14ac:dyDescent="0.3">
      <c r="B51" s="70"/>
      <c r="C51" s="63" t="s">
        <v>67</v>
      </c>
      <c r="D51" s="129"/>
      <c r="E51" s="33"/>
      <c r="F51" s="25"/>
      <c r="G51" s="26"/>
      <c r="H51" s="27">
        <f>H50+H46</f>
        <v>0</v>
      </c>
    </row>
    <row r="52" spans="2:9" ht="18.75" thickBot="1" x14ac:dyDescent="0.3">
      <c r="B52" s="148" t="s">
        <v>228</v>
      </c>
      <c r="C52" s="149"/>
      <c r="D52" s="149"/>
      <c r="E52" s="149"/>
      <c r="F52" s="149"/>
      <c r="G52" s="149"/>
      <c r="H52" s="150"/>
    </row>
    <row r="53" spans="2:9" ht="15.75" thickBot="1" x14ac:dyDescent="0.3">
      <c r="B53" s="113" t="s">
        <v>1</v>
      </c>
      <c r="C53" s="60" t="s">
        <v>232</v>
      </c>
      <c r="D53" s="130" t="s">
        <v>273</v>
      </c>
      <c r="E53" s="60" t="s">
        <v>3</v>
      </c>
      <c r="F53" s="60" t="s">
        <v>4</v>
      </c>
      <c r="G53" s="120" t="s">
        <v>5</v>
      </c>
      <c r="H53" s="120" t="s">
        <v>6</v>
      </c>
    </row>
    <row r="54" spans="2:9" x14ac:dyDescent="0.25">
      <c r="B54" s="72" t="s">
        <v>229</v>
      </c>
      <c r="C54" s="131" t="s">
        <v>183</v>
      </c>
      <c r="D54" s="29"/>
      <c r="E54" s="44"/>
      <c r="F54" s="9"/>
      <c r="G54" s="16"/>
      <c r="H54" s="17"/>
    </row>
    <row r="55" spans="2:9" ht="26.25" x14ac:dyDescent="0.25">
      <c r="B55" s="61" t="s">
        <v>230</v>
      </c>
      <c r="C55" s="18" t="s">
        <v>146</v>
      </c>
      <c r="D55" s="141" t="s">
        <v>272</v>
      </c>
      <c r="E55" s="44" t="s">
        <v>10</v>
      </c>
      <c r="F55" s="39">
        <v>9</v>
      </c>
      <c r="G55" s="66"/>
      <c r="H55" s="50">
        <f>G55*F55</f>
        <v>0</v>
      </c>
    </row>
    <row r="56" spans="2:9" x14ac:dyDescent="0.25">
      <c r="B56" s="61" t="s">
        <v>231</v>
      </c>
      <c r="C56" s="18" t="s">
        <v>142</v>
      </c>
      <c r="D56" s="141" t="s">
        <v>272</v>
      </c>
      <c r="E56" s="44" t="s">
        <v>10</v>
      </c>
      <c r="F56" s="39">
        <v>9</v>
      </c>
      <c r="G56" s="6"/>
      <c r="H56" s="50">
        <f>G56*F56</f>
        <v>0</v>
      </c>
    </row>
    <row r="57" spans="2:9" ht="15.75" thickBot="1" x14ac:dyDescent="0.3">
      <c r="B57" s="105"/>
      <c r="C57" s="134"/>
      <c r="D57" s="96"/>
      <c r="E57" s="99"/>
      <c r="F57" s="95"/>
      <c r="G57" s="97"/>
      <c r="H57" s="98"/>
    </row>
    <row r="58" spans="2:9" ht="16.5" thickBot="1" x14ac:dyDescent="0.3">
      <c r="B58" s="107"/>
      <c r="C58" s="63" t="s">
        <v>233</v>
      </c>
      <c r="D58" s="31"/>
      <c r="E58" s="37"/>
      <c r="F58" s="19"/>
      <c r="G58" s="20"/>
      <c r="H58" s="53">
        <f>SUM(H55:H57)</f>
        <v>0</v>
      </c>
    </row>
    <row r="59" spans="2:9" ht="18.75" thickBot="1" x14ac:dyDescent="0.3">
      <c r="B59" s="148" t="s">
        <v>247</v>
      </c>
      <c r="C59" s="149"/>
      <c r="D59" s="149"/>
      <c r="E59" s="149"/>
      <c r="F59" s="149"/>
      <c r="G59" s="149"/>
      <c r="H59" s="150"/>
    </row>
    <row r="60" spans="2:9" s="55" customFormat="1" ht="15.75" thickBot="1" x14ac:dyDescent="0.25">
      <c r="B60" s="71" t="s">
        <v>1</v>
      </c>
      <c r="C60" s="60" t="s">
        <v>234</v>
      </c>
      <c r="D60" s="130" t="s">
        <v>273</v>
      </c>
      <c r="E60" s="60" t="s">
        <v>3</v>
      </c>
      <c r="F60" s="60" t="s">
        <v>4</v>
      </c>
      <c r="G60" s="120" t="s">
        <v>5</v>
      </c>
      <c r="H60" s="120" t="s">
        <v>6</v>
      </c>
    </row>
    <row r="61" spans="2:9" x14ac:dyDescent="0.25">
      <c r="B61" s="72" t="s">
        <v>235</v>
      </c>
      <c r="C61" s="131" t="s">
        <v>88</v>
      </c>
      <c r="D61" s="29"/>
      <c r="E61" s="44"/>
      <c r="F61" s="9"/>
      <c r="G61" s="16"/>
      <c r="H61" s="17"/>
    </row>
    <row r="62" spans="2:9" ht="24.75" customHeight="1" thickBot="1" x14ac:dyDescent="0.3">
      <c r="B62" s="143" t="s">
        <v>275</v>
      </c>
      <c r="C62" s="144" t="s">
        <v>248</v>
      </c>
      <c r="D62" s="35" t="s">
        <v>274</v>
      </c>
      <c r="E62" s="44" t="s">
        <v>7</v>
      </c>
      <c r="F62" s="39">
        <v>1</v>
      </c>
      <c r="G62" s="66"/>
      <c r="H62" s="50">
        <f>G62*F62</f>
        <v>0</v>
      </c>
      <c r="I62"/>
    </row>
    <row r="63" spans="2:9" ht="16.5" thickBot="1" x14ac:dyDescent="0.3">
      <c r="B63" s="70"/>
      <c r="C63" s="63" t="s">
        <v>238</v>
      </c>
      <c r="D63" s="31"/>
      <c r="E63" s="37"/>
      <c r="F63" s="19"/>
      <c r="G63" s="20"/>
      <c r="H63" s="53">
        <f>SUM(H62:H62)</f>
        <v>0</v>
      </c>
    </row>
    <row r="64" spans="2:9" ht="18.75" thickBot="1" x14ac:dyDescent="0.3">
      <c r="B64" s="148" t="s">
        <v>249</v>
      </c>
      <c r="C64" s="149"/>
      <c r="D64" s="149"/>
      <c r="E64" s="149"/>
      <c r="F64" s="149"/>
      <c r="G64" s="149"/>
      <c r="H64" s="150"/>
    </row>
    <row r="65" spans="2:8" ht="15.75" thickBot="1" x14ac:dyDescent="0.3">
      <c r="B65" s="71" t="s">
        <v>1</v>
      </c>
      <c r="C65" s="57" t="s">
        <v>250</v>
      </c>
      <c r="D65" s="130" t="s">
        <v>273</v>
      </c>
      <c r="E65" s="60" t="s">
        <v>3</v>
      </c>
      <c r="F65" s="60" t="s">
        <v>4</v>
      </c>
      <c r="G65" s="120" t="s">
        <v>5</v>
      </c>
      <c r="H65" s="120" t="s">
        <v>6</v>
      </c>
    </row>
    <row r="66" spans="2:8" x14ac:dyDescent="0.25">
      <c r="B66" s="72" t="s">
        <v>251</v>
      </c>
      <c r="C66" s="131" t="s">
        <v>91</v>
      </c>
      <c r="D66" s="29"/>
      <c r="E66" s="44"/>
      <c r="F66" s="9"/>
      <c r="G66" s="16"/>
      <c r="H66" s="17"/>
    </row>
    <row r="67" spans="2:8" x14ac:dyDescent="0.25">
      <c r="B67" s="61" t="s">
        <v>252</v>
      </c>
      <c r="C67" s="18" t="s">
        <v>133</v>
      </c>
      <c r="D67" s="141" t="s">
        <v>272</v>
      </c>
      <c r="E67" s="44" t="s">
        <v>92</v>
      </c>
      <c r="F67" s="116">
        <v>0</v>
      </c>
      <c r="G67" s="6"/>
      <c r="H67" s="8">
        <f>G67*F67</f>
        <v>0</v>
      </c>
    </row>
    <row r="68" spans="2:8" x14ac:dyDescent="0.25">
      <c r="B68" s="61" t="s">
        <v>253</v>
      </c>
      <c r="C68" s="18" t="s">
        <v>134</v>
      </c>
      <c r="D68" s="141" t="s">
        <v>272</v>
      </c>
      <c r="E68" s="44" t="s">
        <v>92</v>
      </c>
      <c r="F68" s="116">
        <v>1</v>
      </c>
      <c r="G68" s="6"/>
      <c r="H68" s="8">
        <f>G68*F68</f>
        <v>0</v>
      </c>
    </row>
    <row r="69" spans="2:8" x14ac:dyDescent="0.25">
      <c r="B69" s="61" t="s">
        <v>254</v>
      </c>
      <c r="C69" s="18" t="s">
        <v>135</v>
      </c>
      <c r="D69" s="141" t="s">
        <v>272</v>
      </c>
      <c r="E69" s="39" t="s">
        <v>92</v>
      </c>
      <c r="F69" s="117">
        <f>4*0.8*100</f>
        <v>320</v>
      </c>
      <c r="G69" s="6"/>
      <c r="H69" s="8">
        <f>G69*F69</f>
        <v>0</v>
      </c>
    </row>
    <row r="70" spans="2:8" x14ac:dyDescent="0.25">
      <c r="B70" s="61" t="s">
        <v>255</v>
      </c>
      <c r="C70" s="18" t="s">
        <v>256</v>
      </c>
      <c r="D70" s="141" t="s">
        <v>272</v>
      </c>
      <c r="E70" s="45" t="s">
        <v>92</v>
      </c>
      <c r="F70" s="116">
        <v>0.5</v>
      </c>
      <c r="G70" s="6"/>
      <c r="H70" s="8">
        <f>G70*F70</f>
        <v>0</v>
      </c>
    </row>
    <row r="71" spans="2:8" ht="15.75" thickBot="1" x14ac:dyDescent="0.3">
      <c r="B71" s="61"/>
      <c r="C71" s="135"/>
      <c r="D71" s="52"/>
      <c r="E71" s="45"/>
      <c r="F71" s="9"/>
      <c r="G71" s="6"/>
      <c r="H71" s="8"/>
    </row>
    <row r="72" spans="2:8" ht="16.5" thickBot="1" x14ac:dyDescent="0.3">
      <c r="B72" s="70"/>
      <c r="C72" s="63" t="s">
        <v>257</v>
      </c>
      <c r="D72" s="31"/>
      <c r="E72" s="37"/>
      <c r="F72" s="19"/>
      <c r="G72" s="20"/>
      <c r="H72" s="53">
        <f>SUM(H67:H70)</f>
        <v>0</v>
      </c>
    </row>
    <row r="73" spans="2:8" ht="15.75" thickBot="1" x14ac:dyDescent="0.3"/>
    <row r="74" spans="2:8" ht="16.5" thickBot="1" x14ac:dyDescent="0.3">
      <c r="B74" s="70"/>
      <c r="C74" s="63" t="s">
        <v>270</v>
      </c>
      <c r="D74" s="31"/>
      <c r="E74" s="37"/>
      <c r="F74" s="19"/>
      <c r="G74" s="20"/>
      <c r="H74" s="53">
        <f>SUM(H8,H29,H51,H58,H63,H72)</f>
        <v>0</v>
      </c>
    </row>
  </sheetData>
  <mergeCells count="7">
    <mergeCell ref="B59:H59"/>
    <mergeCell ref="B64:H64"/>
    <mergeCell ref="B1:H1"/>
    <mergeCell ref="B3:H3"/>
    <mergeCell ref="B9:H9"/>
    <mergeCell ref="B52:H52"/>
    <mergeCell ref="B30:H30"/>
  </mergeCells>
  <phoneticPr fontId="10" type="noConversion"/>
  <pageMargins left="0.7" right="0.7" top="0.75" bottom="0.75" header="0.3" footer="0.3"/>
  <pageSetup paperSize="9" orientation="portrait" r:id="rId1"/>
  <ignoredErrors>
    <ignoredError sqref="F6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08"/>
  <sheetViews>
    <sheetView showGridLines="0" topLeftCell="A73" zoomScale="90" zoomScaleNormal="90" workbookViewId="0">
      <selection activeCell="H109" sqref="H109"/>
    </sheetView>
  </sheetViews>
  <sheetFormatPr baseColWidth="10" defaultColWidth="9.140625" defaultRowHeight="15" x14ac:dyDescent="0.25"/>
  <cols>
    <col min="1" max="1" width="4.7109375" style="3" customWidth="1"/>
    <col min="2" max="2" width="9.140625" style="76"/>
    <col min="3" max="3" width="77.7109375" style="3" customWidth="1"/>
    <col min="4" max="4" width="19.140625" style="3" bestFit="1" customWidth="1"/>
    <col min="5" max="5" width="10.85546875" style="46" customWidth="1"/>
    <col min="6" max="6" width="12" style="55" customWidth="1"/>
    <col min="7" max="7" width="12.42578125" style="55" customWidth="1"/>
    <col min="8" max="8" width="13.5703125" style="55" customWidth="1"/>
    <col min="10" max="16384" width="9.140625" style="3"/>
  </cols>
  <sheetData>
    <row r="1" spans="2:8" ht="26.25" x14ac:dyDescent="0.4">
      <c r="B1" s="147" t="s">
        <v>81</v>
      </c>
      <c r="C1" s="147"/>
      <c r="D1" s="147"/>
      <c r="E1" s="147"/>
      <c r="F1" s="147"/>
      <c r="G1" s="147"/>
      <c r="H1" s="147"/>
    </row>
    <row r="2" spans="2:8" ht="15.75" thickBot="1" x14ac:dyDescent="0.3">
      <c r="B2" s="68"/>
      <c r="C2" s="4"/>
      <c r="D2" s="4"/>
      <c r="E2" s="33"/>
      <c r="F2" s="33"/>
      <c r="G2" s="66"/>
      <c r="H2" s="66"/>
    </row>
    <row r="3" spans="2:8" ht="18.75" thickBot="1" x14ac:dyDescent="0.3">
      <c r="B3" s="148" t="s">
        <v>0</v>
      </c>
      <c r="C3" s="149"/>
      <c r="D3" s="149"/>
      <c r="E3" s="149"/>
      <c r="F3" s="149"/>
      <c r="G3" s="149"/>
      <c r="H3" s="150"/>
    </row>
    <row r="4" spans="2:8" ht="15.75" thickBot="1" x14ac:dyDescent="0.3">
      <c r="B4" s="71" t="s">
        <v>1</v>
      </c>
      <c r="C4" s="56" t="s">
        <v>2</v>
      </c>
      <c r="D4" s="130" t="s">
        <v>273</v>
      </c>
      <c r="E4" s="60" t="s">
        <v>3</v>
      </c>
      <c r="F4" s="60" t="s">
        <v>4</v>
      </c>
      <c r="G4" s="120" t="s">
        <v>5</v>
      </c>
      <c r="H4" s="120" t="s">
        <v>6</v>
      </c>
    </row>
    <row r="5" spans="2:8" ht="26.25" x14ac:dyDescent="0.25">
      <c r="B5" s="48" t="s">
        <v>85</v>
      </c>
      <c r="C5" s="7" t="s">
        <v>104</v>
      </c>
      <c r="D5" s="35" t="s">
        <v>271</v>
      </c>
      <c r="E5" s="35" t="s">
        <v>7</v>
      </c>
      <c r="F5" s="33">
        <v>1</v>
      </c>
      <c r="G5" s="67"/>
      <c r="H5" s="50">
        <f t="shared" ref="H5" si="0">F5*G5</f>
        <v>0</v>
      </c>
    </row>
    <row r="6" spans="2:8" ht="39" x14ac:dyDescent="0.25">
      <c r="B6" s="48" t="s">
        <v>87</v>
      </c>
      <c r="C6" s="7" t="s">
        <v>89</v>
      </c>
      <c r="D6" s="35" t="s">
        <v>272</v>
      </c>
      <c r="E6" s="35" t="s">
        <v>10</v>
      </c>
      <c r="F6" s="39">
        <v>2</v>
      </c>
      <c r="G6" s="50"/>
      <c r="H6" s="50">
        <f t="shared" ref="H6:H7" si="1">F6*G6</f>
        <v>0</v>
      </c>
    </row>
    <row r="7" spans="2:8" ht="39" x14ac:dyDescent="0.25">
      <c r="B7" s="48" t="s">
        <v>93</v>
      </c>
      <c r="C7" s="7" t="s">
        <v>94</v>
      </c>
      <c r="D7" s="35" t="s">
        <v>272</v>
      </c>
      <c r="E7" s="35" t="s">
        <v>10</v>
      </c>
      <c r="F7" s="39">
        <v>1</v>
      </c>
      <c r="G7" s="50"/>
      <c r="H7" s="50">
        <f t="shared" si="1"/>
        <v>0</v>
      </c>
    </row>
    <row r="8" spans="2:8" ht="15.75" thickBot="1" x14ac:dyDescent="0.3">
      <c r="B8" s="48"/>
      <c r="C8" s="7"/>
      <c r="D8" s="7"/>
      <c r="E8" s="36"/>
      <c r="F8" s="36"/>
      <c r="G8" s="51"/>
      <c r="H8" s="51"/>
    </row>
    <row r="9" spans="2:8" ht="16.5" thickBot="1" x14ac:dyDescent="0.3">
      <c r="B9" s="70"/>
      <c r="C9" s="63" t="s">
        <v>11</v>
      </c>
      <c r="D9" s="31"/>
      <c r="E9" s="37"/>
      <c r="F9" s="77"/>
      <c r="G9" s="81"/>
      <c r="H9" s="82">
        <f>SUM(H5:H8)</f>
        <v>0</v>
      </c>
    </row>
    <row r="10" spans="2:8" ht="18.75" thickBot="1" x14ac:dyDescent="0.3">
      <c r="B10" s="148" t="s">
        <v>187</v>
      </c>
      <c r="C10" s="149"/>
      <c r="D10" s="149"/>
      <c r="E10" s="149"/>
      <c r="F10" s="149"/>
      <c r="G10" s="149"/>
      <c r="H10" s="150"/>
    </row>
    <row r="11" spans="2:8" ht="15.75" thickBot="1" x14ac:dyDescent="0.3">
      <c r="B11" s="71" t="s">
        <v>1</v>
      </c>
      <c r="C11" s="56" t="s">
        <v>39</v>
      </c>
      <c r="D11" s="130" t="s">
        <v>273</v>
      </c>
      <c r="E11" s="60" t="s">
        <v>3</v>
      </c>
      <c r="F11" s="60" t="s">
        <v>4</v>
      </c>
      <c r="G11" s="120" t="s">
        <v>5</v>
      </c>
      <c r="H11" s="120" t="s">
        <v>6</v>
      </c>
    </row>
    <row r="12" spans="2:8" x14ac:dyDescent="0.25">
      <c r="B12" s="72" t="s">
        <v>40</v>
      </c>
      <c r="C12" s="15" t="s">
        <v>51</v>
      </c>
      <c r="D12" s="131"/>
      <c r="E12" s="38"/>
      <c r="F12" s="39"/>
      <c r="G12" s="83"/>
      <c r="H12" s="84"/>
    </row>
    <row r="13" spans="2:8" x14ac:dyDescent="0.25">
      <c r="B13" s="61" t="s">
        <v>42</v>
      </c>
      <c r="C13" s="7" t="s">
        <v>52</v>
      </c>
      <c r="D13" s="35" t="s">
        <v>272</v>
      </c>
      <c r="E13" s="33" t="s">
        <v>10</v>
      </c>
      <c r="F13" s="39">
        <v>2</v>
      </c>
      <c r="G13" s="66"/>
      <c r="H13" s="50">
        <f>G13*F13</f>
        <v>0</v>
      </c>
    </row>
    <row r="14" spans="2:8" x14ac:dyDescent="0.25">
      <c r="B14" s="61"/>
      <c r="C14" s="21" t="s">
        <v>110</v>
      </c>
      <c r="D14" s="137"/>
      <c r="E14" s="35"/>
      <c r="F14" s="39"/>
      <c r="G14" s="66"/>
      <c r="H14" s="50"/>
    </row>
    <row r="15" spans="2:8" x14ac:dyDescent="0.25">
      <c r="B15" s="61" t="s">
        <v>43</v>
      </c>
      <c r="C15" s="18" t="s">
        <v>111</v>
      </c>
      <c r="D15" s="35" t="s">
        <v>272</v>
      </c>
      <c r="E15" s="35" t="s">
        <v>16</v>
      </c>
      <c r="F15" s="39">
        <v>20</v>
      </c>
      <c r="G15" s="50"/>
      <c r="H15" s="50">
        <f t="shared" ref="H15:H26" si="2">G15*F15</f>
        <v>0</v>
      </c>
    </row>
    <row r="16" spans="2:8" x14ac:dyDescent="0.25">
      <c r="B16" s="61" t="s">
        <v>44</v>
      </c>
      <c r="C16" s="18" t="s">
        <v>112</v>
      </c>
      <c r="D16" s="35" t="s">
        <v>272</v>
      </c>
      <c r="E16" s="35" t="s">
        <v>16</v>
      </c>
      <c r="F16" s="39">
        <v>20</v>
      </c>
      <c r="G16" s="50"/>
      <c r="H16" s="50">
        <f t="shared" si="2"/>
        <v>0</v>
      </c>
    </row>
    <row r="17" spans="2:8" x14ac:dyDescent="0.25">
      <c r="B17" s="61" t="s">
        <v>45</v>
      </c>
      <c r="C17" s="18" t="s">
        <v>113</v>
      </c>
      <c r="D17" s="35" t="s">
        <v>272</v>
      </c>
      <c r="E17" s="35" t="s">
        <v>16</v>
      </c>
      <c r="F17" s="39">
        <v>20</v>
      </c>
      <c r="G17" s="50"/>
      <c r="H17" s="50">
        <f t="shared" si="2"/>
        <v>0</v>
      </c>
    </row>
    <row r="18" spans="2:8" x14ac:dyDescent="0.25">
      <c r="B18" s="61" t="s">
        <v>106</v>
      </c>
      <c r="C18" s="18" t="s">
        <v>114</v>
      </c>
      <c r="D18" s="35" t="s">
        <v>272</v>
      </c>
      <c r="E18" s="35" t="s">
        <v>16</v>
      </c>
      <c r="F18" s="39">
        <v>20</v>
      </c>
      <c r="G18" s="50"/>
      <c r="H18" s="50">
        <f t="shared" si="2"/>
        <v>0</v>
      </c>
    </row>
    <row r="19" spans="2:8" x14ac:dyDescent="0.25">
      <c r="B19" s="61" t="s">
        <v>124</v>
      </c>
      <c r="C19" s="18" t="s">
        <v>115</v>
      </c>
      <c r="D19" s="35" t="s">
        <v>272</v>
      </c>
      <c r="E19" s="33" t="s">
        <v>16</v>
      </c>
      <c r="F19" s="39">
        <v>10</v>
      </c>
      <c r="G19" s="66"/>
      <c r="H19" s="50">
        <f t="shared" si="2"/>
        <v>0</v>
      </c>
    </row>
    <row r="20" spans="2:8" x14ac:dyDescent="0.25">
      <c r="B20" s="61" t="s">
        <v>125</v>
      </c>
      <c r="C20" s="18" t="s">
        <v>116</v>
      </c>
      <c r="D20" s="35" t="s">
        <v>272</v>
      </c>
      <c r="E20" s="33" t="s">
        <v>16</v>
      </c>
      <c r="F20" s="39">
        <v>0</v>
      </c>
      <c r="G20" s="66"/>
      <c r="H20" s="50">
        <f t="shared" si="2"/>
        <v>0</v>
      </c>
    </row>
    <row r="21" spans="2:8" x14ac:dyDescent="0.25">
      <c r="B21" s="61" t="s">
        <v>204</v>
      </c>
      <c r="C21" s="18" t="s">
        <v>117</v>
      </c>
      <c r="D21" s="35" t="s">
        <v>272</v>
      </c>
      <c r="E21" s="33" t="s">
        <v>16</v>
      </c>
      <c r="F21" s="39">
        <v>0</v>
      </c>
      <c r="G21" s="66"/>
      <c r="H21" s="50">
        <f t="shared" si="2"/>
        <v>0</v>
      </c>
    </row>
    <row r="22" spans="2:8" x14ac:dyDescent="0.25">
      <c r="B22" s="61" t="s">
        <v>205</v>
      </c>
      <c r="C22" s="18" t="s">
        <v>82</v>
      </c>
      <c r="D22" s="35" t="s">
        <v>272</v>
      </c>
      <c r="E22" s="33" t="s">
        <v>10</v>
      </c>
      <c r="F22" s="39">
        <v>50</v>
      </c>
      <c r="G22" s="66"/>
      <c r="H22" s="50">
        <f t="shared" si="2"/>
        <v>0</v>
      </c>
    </row>
    <row r="23" spans="2:8" x14ac:dyDescent="0.25">
      <c r="B23" s="61" t="s">
        <v>206</v>
      </c>
      <c r="C23" s="18" t="s">
        <v>19</v>
      </c>
      <c r="D23" s="35" t="s">
        <v>272</v>
      </c>
      <c r="E23" s="33" t="s">
        <v>16</v>
      </c>
      <c r="F23" s="39">
        <v>90</v>
      </c>
      <c r="G23" s="66"/>
      <c r="H23" s="50">
        <f t="shared" si="2"/>
        <v>0</v>
      </c>
    </row>
    <row r="24" spans="2:8" x14ac:dyDescent="0.25">
      <c r="B24" s="61" t="s">
        <v>207</v>
      </c>
      <c r="C24" s="18" t="s">
        <v>107</v>
      </c>
      <c r="D24" s="35" t="s">
        <v>272</v>
      </c>
      <c r="E24" s="33" t="s">
        <v>16</v>
      </c>
      <c r="F24" s="39">
        <v>90</v>
      </c>
      <c r="G24" s="66"/>
      <c r="H24" s="50">
        <f t="shared" si="2"/>
        <v>0</v>
      </c>
    </row>
    <row r="25" spans="2:8" x14ac:dyDescent="0.25">
      <c r="B25" s="61" t="s">
        <v>208</v>
      </c>
      <c r="C25" s="18" t="s">
        <v>240</v>
      </c>
      <c r="D25" s="35" t="s">
        <v>272</v>
      </c>
      <c r="E25" s="39" t="s">
        <v>16</v>
      </c>
      <c r="F25" s="39">
        <v>90</v>
      </c>
      <c r="G25" s="50"/>
      <c r="H25" s="50">
        <f t="shared" si="2"/>
        <v>0</v>
      </c>
    </row>
    <row r="26" spans="2:8" x14ac:dyDescent="0.25">
      <c r="B26" s="61" t="s">
        <v>209</v>
      </c>
      <c r="C26" s="18" t="s">
        <v>120</v>
      </c>
      <c r="D26" s="35" t="s">
        <v>272</v>
      </c>
      <c r="E26" s="33" t="s">
        <v>16</v>
      </c>
      <c r="F26" s="39">
        <v>90</v>
      </c>
      <c r="G26" s="50"/>
      <c r="H26" s="50">
        <f t="shared" si="2"/>
        <v>0</v>
      </c>
    </row>
    <row r="27" spans="2:8" x14ac:dyDescent="0.25">
      <c r="B27" s="143" t="s">
        <v>210</v>
      </c>
      <c r="C27" s="18" t="s">
        <v>258</v>
      </c>
      <c r="D27" s="35" t="s">
        <v>272</v>
      </c>
      <c r="E27" s="33" t="s">
        <v>16</v>
      </c>
      <c r="F27" s="40" t="s">
        <v>105</v>
      </c>
      <c r="G27" s="78"/>
      <c r="H27" s="78"/>
    </row>
    <row r="28" spans="2:8" ht="15.75" thickBot="1" x14ac:dyDescent="0.3">
      <c r="B28" s="61"/>
      <c r="C28" s="135"/>
      <c r="D28" s="52"/>
      <c r="E28" s="40"/>
      <c r="F28" s="78"/>
      <c r="G28" s="78"/>
      <c r="H28" s="78"/>
    </row>
    <row r="29" spans="2:8" ht="15.75" thickBot="1" x14ac:dyDescent="0.3">
      <c r="B29" s="73"/>
      <c r="C29" s="1" t="s">
        <v>48</v>
      </c>
      <c r="D29" s="22"/>
      <c r="E29" s="41"/>
      <c r="F29" s="41"/>
      <c r="G29" s="85"/>
      <c r="H29" s="86">
        <f>SUM(H13:H27)</f>
        <v>0</v>
      </c>
    </row>
    <row r="30" spans="2:8" x14ac:dyDescent="0.25">
      <c r="B30" s="72" t="s">
        <v>49</v>
      </c>
      <c r="C30" s="15" t="s">
        <v>22</v>
      </c>
      <c r="D30" s="131"/>
      <c r="E30" s="38"/>
      <c r="F30" s="39"/>
      <c r="G30" s="83"/>
      <c r="H30" s="87"/>
    </row>
    <row r="31" spans="2:8" x14ac:dyDescent="0.25">
      <c r="B31" s="61" t="s">
        <v>50</v>
      </c>
      <c r="C31" s="7" t="s">
        <v>118</v>
      </c>
      <c r="D31" s="35" t="s">
        <v>272</v>
      </c>
      <c r="E31" s="33" t="s">
        <v>10</v>
      </c>
      <c r="F31" s="39">
        <v>13</v>
      </c>
      <c r="G31" s="66"/>
      <c r="H31" s="50">
        <f>G31*F31</f>
        <v>0</v>
      </c>
    </row>
    <row r="32" spans="2:8" x14ac:dyDescent="0.25">
      <c r="B32" s="61"/>
      <c r="C32" s="21" t="s">
        <v>119</v>
      </c>
      <c r="D32" s="137"/>
      <c r="E32" s="35"/>
      <c r="F32" s="39"/>
      <c r="G32" s="50"/>
      <c r="H32" s="50"/>
    </row>
    <row r="33" spans="2:8" x14ac:dyDescent="0.25">
      <c r="B33" s="61" t="s">
        <v>83</v>
      </c>
      <c r="C33" s="18" t="s">
        <v>27</v>
      </c>
      <c r="D33" s="35" t="s">
        <v>272</v>
      </c>
      <c r="E33" s="39" t="s">
        <v>16</v>
      </c>
      <c r="F33" s="39">
        <v>100</v>
      </c>
      <c r="G33" s="50"/>
      <c r="H33" s="50">
        <f>G33*F33</f>
        <v>0</v>
      </c>
    </row>
    <row r="34" spans="2:8" x14ac:dyDescent="0.25">
      <c r="B34" s="61" t="s">
        <v>184</v>
      </c>
      <c r="C34" s="18" t="s">
        <v>28</v>
      </c>
      <c r="D34" s="35" t="s">
        <v>272</v>
      </c>
      <c r="E34" s="39" t="s">
        <v>16</v>
      </c>
      <c r="F34" s="39">
        <v>100</v>
      </c>
      <c r="G34" s="50"/>
      <c r="H34" s="50">
        <f>G34*F34</f>
        <v>0</v>
      </c>
    </row>
    <row r="35" spans="2:8" x14ac:dyDescent="0.25">
      <c r="B35" s="61" t="s">
        <v>211</v>
      </c>
      <c r="C35" s="18" t="s">
        <v>53</v>
      </c>
      <c r="D35" s="35" t="s">
        <v>272</v>
      </c>
      <c r="E35" s="39" t="s">
        <v>16</v>
      </c>
      <c r="F35" s="39">
        <v>100</v>
      </c>
      <c r="G35" s="50"/>
      <c r="H35" s="50">
        <f>G35*F35</f>
        <v>0</v>
      </c>
    </row>
    <row r="36" spans="2:8" x14ac:dyDescent="0.25">
      <c r="B36" s="61" t="s">
        <v>212</v>
      </c>
      <c r="C36" s="18" t="s">
        <v>54</v>
      </c>
      <c r="D36" s="35" t="s">
        <v>272</v>
      </c>
      <c r="E36" s="39" t="s">
        <v>16</v>
      </c>
      <c r="F36" s="39">
        <v>100</v>
      </c>
      <c r="G36" s="50"/>
      <c r="H36" s="50">
        <f>G36*F36</f>
        <v>0</v>
      </c>
    </row>
    <row r="37" spans="2:8" x14ac:dyDescent="0.25">
      <c r="B37" s="61" t="s">
        <v>213</v>
      </c>
      <c r="C37" s="18" t="s">
        <v>55</v>
      </c>
      <c r="D37" s="35" t="s">
        <v>272</v>
      </c>
      <c r="E37" s="39" t="s">
        <v>16</v>
      </c>
      <c r="F37" s="39">
        <v>50</v>
      </c>
      <c r="G37" s="50"/>
      <c r="H37" s="50">
        <f>G37*F37</f>
        <v>0</v>
      </c>
    </row>
    <row r="38" spans="2:8" x14ac:dyDescent="0.25">
      <c r="B38" s="61" t="s">
        <v>214</v>
      </c>
      <c r="C38" s="18" t="s">
        <v>240</v>
      </c>
      <c r="D38" s="35" t="s">
        <v>272</v>
      </c>
      <c r="E38" s="39" t="s">
        <v>16</v>
      </c>
      <c r="F38" s="39">
        <v>450</v>
      </c>
      <c r="G38" s="50"/>
      <c r="H38" s="50">
        <f t="shared" ref="H38" si="3">G38*F38</f>
        <v>0</v>
      </c>
    </row>
    <row r="39" spans="2:8" x14ac:dyDescent="0.25">
      <c r="B39" s="61"/>
      <c r="C39" s="32"/>
      <c r="E39" s="39"/>
      <c r="F39" s="39"/>
      <c r="G39" s="50"/>
      <c r="H39" s="50"/>
    </row>
    <row r="40" spans="2:8" x14ac:dyDescent="0.25">
      <c r="B40" s="61"/>
      <c r="C40" s="137" t="s">
        <v>80</v>
      </c>
      <c r="D40" s="138"/>
      <c r="E40" s="39"/>
      <c r="F40" s="39"/>
      <c r="G40" s="50"/>
      <c r="H40" s="50"/>
    </row>
    <row r="41" spans="2:8" x14ac:dyDescent="0.25">
      <c r="B41" s="61" t="s">
        <v>83</v>
      </c>
      <c r="C41" s="18" t="s">
        <v>27</v>
      </c>
      <c r="D41" s="35" t="s">
        <v>272</v>
      </c>
      <c r="E41" s="39" t="s">
        <v>16</v>
      </c>
      <c r="F41" s="39">
        <v>30</v>
      </c>
      <c r="G41" s="50"/>
      <c r="H41" s="50">
        <f>G41*F41</f>
        <v>0</v>
      </c>
    </row>
    <row r="42" spans="2:8" x14ac:dyDescent="0.25">
      <c r="B42" s="61" t="s">
        <v>184</v>
      </c>
      <c r="C42" s="18" t="s">
        <v>28</v>
      </c>
      <c r="D42" s="35" t="s">
        <v>272</v>
      </c>
      <c r="E42" s="39" t="s">
        <v>16</v>
      </c>
      <c r="F42" s="39">
        <v>30</v>
      </c>
      <c r="G42" s="50"/>
      <c r="H42" s="50">
        <f>G42*F42</f>
        <v>0</v>
      </c>
    </row>
    <row r="43" spans="2:8" x14ac:dyDescent="0.25">
      <c r="B43" s="61" t="s">
        <v>211</v>
      </c>
      <c r="C43" s="18" t="s">
        <v>53</v>
      </c>
      <c r="D43" s="35" t="s">
        <v>272</v>
      </c>
      <c r="E43" s="39" t="s">
        <v>16</v>
      </c>
      <c r="F43" s="39">
        <v>30</v>
      </c>
      <c r="G43" s="50"/>
      <c r="H43" s="50">
        <f>G43*F43</f>
        <v>0</v>
      </c>
    </row>
    <row r="44" spans="2:8" x14ac:dyDescent="0.25">
      <c r="B44" s="61" t="s">
        <v>212</v>
      </c>
      <c r="C44" s="18" t="s">
        <v>54</v>
      </c>
      <c r="D44" s="35" t="s">
        <v>272</v>
      </c>
      <c r="E44" s="39" t="s">
        <v>16</v>
      </c>
      <c r="F44" s="39">
        <v>0</v>
      </c>
      <c r="G44" s="50"/>
      <c r="H44" s="50">
        <f>G44*F44</f>
        <v>0</v>
      </c>
    </row>
    <row r="45" spans="2:8" x14ac:dyDescent="0.25">
      <c r="B45" s="61" t="s">
        <v>213</v>
      </c>
      <c r="C45" s="18" t="s">
        <v>55</v>
      </c>
      <c r="D45" s="35" t="s">
        <v>272</v>
      </c>
      <c r="E45" s="39" t="s">
        <v>16</v>
      </c>
      <c r="F45" s="39">
        <v>0</v>
      </c>
      <c r="G45" s="50"/>
      <c r="H45" s="50">
        <f>G45*F45</f>
        <v>0</v>
      </c>
    </row>
    <row r="46" spans="2:8" x14ac:dyDescent="0.25">
      <c r="B46" s="61" t="s">
        <v>214</v>
      </c>
      <c r="C46" s="18" t="s">
        <v>108</v>
      </c>
      <c r="D46" s="35" t="s">
        <v>272</v>
      </c>
      <c r="E46" s="39" t="s">
        <v>16</v>
      </c>
      <c r="F46" s="39">
        <v>90</v>
      </c>
      <c r="G46" s="50"/>
      <c r="H46" s="50">
        <f t="shared" ref="H46" si="4">G46*F46</f>
        <v>0</v>
      </c>
    </row>
    <row r="47" spans="2:8" ht="15.75" thickBot="1" x14ac:dyDescent="0.3">
      <c r="B47" s="61"/>
      <c r="C47" s="62"/>
      <c r="D47" s="136"/>
      <c r="E47" s="39"/>
      <c r="F47" s="39"/>
      <c r="G47" s="50"/>
      <c r="H47" s="50"/>
    </row>
    <row r="48" spans="2:8" ht="15.75" thickBot="1" x14ac:dyDescent="0.3">
      <c r="B48" s="61"/>
      <c r="C48" s="22" t="s">
        <v>57</v>
      </c>
      <c r="D48" s="22"/>
      <c r="E48" s="37"/>
      <c r="F48" s="41"/>
      <c r="G48" s="85"/>
      <c r="H48" s="86">
        <f>SUM(H31:H47)</f>
        <v>0</v>
      </c>
    </row>
    <row r="49" spans="2:8" ht="16.5" thickBot="1" x14ac:dyDescent="0.3">
      <c r="B49" s="70"/>
      <c r="C49" s="63" t="s">
        <v>46</v>
      </c>
      <c r="D49" s="129"/>
      <c r="E49" s="33"/>
      <c r="F49" s="79"/>
      <c r="G49" s="88"/>
      <c r="H49" s="89">
        <f>H48+H29</f>
        <v>0</v>
      </c>
    </row>
    <row r="50" spans="2:8" ht="18.75" thickBot="1" x14ac:dyDescent="0.3">
      <c r="B50" s="148" t="s">
        <v>188</v>
      </c>
      <c r="C50" s="149"/>
      <c r="D50" s="149"/>
      <c r="E50" s="149"/>
      <c r="F50" s="149"/>
      <c r="G50" s="149"/>
      <c r="H50" s="150"/>
    </row>
    <row r="51" spans="2:8" ht="15.75" thickBot="1" x14ac:dyDescent="0.3">
      <c r="B51" s="71" t="s">
        <v>1</v>
      </c>
      <c r="C51" s="56" t="s">
        <v>69</v>
      </c>
      <c r="D51" s="130" t="s">
        <v>273</v>
      </c>
      <c r="E51" s="60" t="s">
        <v>3</v>
      </c>
      <c r="F51" s="60" t="s">
        <v>4</v>
      </c>
      <c r="G51" s="120" t="s">
        <v>5</v>
      </c>
      <c r="H51" s="120" t="s">
        <v>6</v>
      </c>
    </row>
    <row r="52" spans="2:8" x14ac:dyDescent="0.25">
      <c r="B52" s="74" t="s">
        <v>63</v>
      </c>
      <c r="C52" s="28" t="s">
        <v>35</v>
      </c>
      <c r="D52" s="28"/>
      <c r="E52" s="42"/>
      <c r="F52" s="42"/>
      <c r="G52" s="49"/>
      <c r="H52" s="92"/>
    </row>
    <row r="53" spans="2:8" x14ac:dyDescent="0.25">
      <c r="B53" s="48" t="s">
        <v>64</v>
      </c>
      <c r="C53" s="18" t="s">
        <v>36</v>
      </c>
      <c r="D53" s="35" t="s">
        <v>272</v>
      </c>
      <c r="E53" s="39" t="s">
        <v>10</v>
      </c>
      <c r="F53" s="39" t="s">
        <v>105</v>
      </c>
      <c r="G53" s="50"/>
      <c r="H53" s="50"/>
    </row>
    <row r="54" spans="2:8" x14ac:dyDescent="0.25">
      <c r="B54" s="48" t="s">
        <v>65</v>
      </c>
      <c r="C54" s="18" t="s">
        <v>37</v>
      </c>
      <c r="D54" s="35" t="s">
        <v>272</v>
      </c>
      <c r="E54" s="39" t="s">
        <v>10</v>
      </c>
      <c r="F54" s="39">
        <v>6</v>
      </c>
      <c r="G54" s="50"/>
      <c r="H54" s="50">
        <f>G54*F54</f>
        <v>0</v>
      </c>
    </row>
    <row r="55" spans="2:8" x14ac:dyDescent="0.25">
      <c r="B55" s="48" t="s">
        <v>263</v>
      </c>
      <c r="C55" s="18" t="s">
        <v>264</v>
      </c>
      <c r="D55" s="35" t="s">
        <v>272</v>
      </c>
      <c r="E55" s="39" t="s">
        <v>10</v>
      </c>
      <c r="F55" s="39">
        <v>1</v>
      </c>
      <c r="G55" s="50"/>
      <c r="H55" s="50">
        <f>G55*F55</f>
        <v>0</v>
      </c>
    </row>
    <row r="56" spans="2:8" ht="15.75" thickBot="1" x14ac:dyDescent="0.3">
      <c r="B56" s="24"/>
      <c r="C56" s="62"/>
      <c r="D56" s="62"/>
      <c r="E56" s="39"/>
      <c r="F56" s="39"/>
      <c r="G56" s="50"/>
      <c r="H56" s="50"/>
    </row>
    <row r="57" spans="2:8" ht="15.75" thickBot="1" x14ac:dyDescent="0.3">
      <c r="B57" s="24"/>
      <c r="C57" s="65" t="s">
        <v>66</v>
      </c>
      <c r="D57" s="123"/>
      <c r="E57" s="41"/>
      <c r="F57" s="41"/>
      <c r="G57" s="85"/>
      <c r="H57" s="86">
        <f>SUM(H53:H56)</f>
        <v>0</v>
      </c>
    </row>
    <row r="58" spans="2:8" x14ac:dyDescent="0.25">
      <c r="B58" s="74" t="s">
        <v>190</v>
      </c>
      <c r="C58" s="28" t="s">
        <v>130</v>
      </c>
      <c r="D58" s="28"/>
      <c r="E58" s="42"/>
      <c r="F58" s="42"/>
      <c r="G58" s="49"/>
      <c r="H58" s="92"/>
    </row>
    <row r="59" spans="2:8" x14ac:dyDescent="0.25">
      <c r="B59" s="48" t="s">
        <v>192</v>
      </c>
      <c r="C59" s="18" t="s">
        <v>136</v>
      </c>
      <c r="D59" s="35" t="s">
        <v>272</v>
      </c>
      <c r="E59" s="39" t="s">
        <v>10</v>
      </c>
      <c r="F59" s="39">
        <v>3</v>
      </c>
      <c r="G59" s="50"/>
      <c r="H59" s="50">
        <f>G59*F59</f>
        <v>0</v>
      </c>
    </row>
    <row r="60" spans="2:8" ht="26.25" x14ac:dyDescent="0.25">
      <c r="B60" s="145" t="s">
        <v>193</v>
      </c>
      <c r="C60" s="18" t="s">
        <v>131</v>
      </c>
      <c r="D60" s="35" t="s">
        <v>272</v>
      </c>
      <c r="E60" s="39" t="s">
        <v>10</v>
      </c>
      <c r="F60" s="39">
        <v>3</v>
      </c>
      <c r="G60" s="50"/>
      <c r="H60" s="50">
        <f>G60*F60</f>
        <v>0</v>
      </c>
    </row>
    <row r="61" spans="2:8" ht="26.25" x14ac:dyDescent="0.25">
      <c r="B61" s="145" t="s">
        <v>199</v>
      </c>
      <c r="C61" s="18" t="s">
        <v>262</v>
      </c>
      <c r="D61" s="35" t="s">
        <v>272</v>
      </c>
      <c r="E61" s="39" t="s">
        <v>10</v>
      </c>
      <c r="F61" s="39">
        <v>3</v>
      </c>
      <c r="G61" s="50"/>
      <c r="H61" s="50">
        <f>G61*F61</f>
        <v>0</v>
      </c>
    </row>
    <row r="62" spans="2:8" ht="26.25" x14ac:dyDescent="0.25">
      <c r="B62" s="145" t="s">
        <v>200</v>
      </c>
      <c r="C62" s="18" t="s">
        <v>147</v>
      </c>
      <c r="D62" s="35" t="s">
        <v>272</v>
      </c>
      <c r="E62" s="33" t="s">
        <v>10</v>
      </c>
      <c r="F62" s="39">
        <v>5</v>
      </c>
      <c r="G62" s="66"/>
      <c r="H62" s="50">
        <f t="shared" ref="H62" si="5">G62*F62</f>
        <v>0</v>
      </c>
    </row>
    <row r="63" spans="2:8" x14ac:dyDescent="0.25">
      <c r="B63" s="145" t="s">
        <v>201</v>
      </c>
      <c r="C63" s="18" t="s">
        <v>261</v>
      </c>
      <c r="D63" s="35" t="s">
        <v>272</v>
      </c>
      <c r="E63" s="39" t="s">
        <v>10</v>
      </c>
      <c r="F63" s="39">
        <v>3</v>
      </c>
      <c r="G63" s="50"/>
      <c r="H63" s="50">
        <f>G63*F63</f>
        <v>0</v>
      </c>
    </row>
    <row r="64" spans="2:8" ht="15.75" thickBot="1" x14ac:dyDescent="0.3">
      <c r="B64" s="48"/>
      <c r="C64" s="62"/>
      <c r="D64" s="62"/>
      <c r="E64" s="39"/>
      <c r="F64" s="39"/>
      <c r="G64" s="50"/>
      <c r="H64" s="50"/>
    </row>
    <row r="65" spans="2:8" ht="15.75" thickBot="1" x14ac:dyDescent="0.3">
      <c r="B65" s="24"/>
      <c r="C65" s="65" t="s">
        <v>191</v>
      </c>
      <c r="D65" s="123"/>
      <c r="E65" s="41"/>
      <c r="F65" s="41"/>
      <c r="G65" s="85"/>
      <c r="H65" s="86">
        <f>SUM(H59:H64)</f>
        <v>0</v>
      </c>
    </row>
    <row r="66" spans="2:8" x14ac:dyDescent="0.25">
      <c r="B66" s="157" t="s">
        <v>278</v>
      </c>
      <c r="C66" s="158" t="s">
        <v>279</v>
      </c>
      <c r="D66" s="158"/>
      <c r="E66" s="159"/>
      <c r="F66" s="159"/>
      <c r="G66" s="160"/>
      <c r="H66" s="161"/>
    </row>
    <row r="67" spans="2:8" x14ac:dyDescent="0.25">
      <c r="B67" s="162" t="s">
        <v>280</v>
      </c>
      <c r="C67" s="163" t="s">
        <v>281</v>
      </c>
      <c r="D67" s="164" t="s">
        <v>272</v>
      </c>
      <c r="E67" s="165" t="s">
        <v>10</v>
      </c>
      <c r="F67" s="165">
        <v>2</v>
      </c>
      <c r="G67" s="166"/>
      <c r="H67" s="166">
        <f>G67*F67</f>
        <v>0</v>
      </c>
    </row>
    <row r="68" spans="2:8" ht="27" thickBot="1" x14ac:dyDescent="0.3">
      <c r="B68" s="162" t="s">
        <v>282</v>
      </c>
      <c r="C68" s="163" t="s">
        <v>283</v>
      </c>
      <c r="D68" s="164" t="s">
        <v>272</v>
      </c>
      <c r="E68" s="165" t="s">
        <v>10</v>
      </c>
      <c r="F68" s="165" t="s">
        <v>105</v>
      </c>
      <c r="G68" s="166"/>
      <c r="H68" s="166"/>
    </row>
    <row r="69" spans="2:8" ht="15.75" thickBot="1" x14ac:dyDescent="0.3">
      <c r="B69" s="167"/>
      <c r="C69" s="168" t="s">
        <v>284</v>
      </c>
      <c r="D69" s="173"/>
      <c r="E69" s="170"/>
      <c r="F69" s="170"/>
      <c r="G69" s="171"/>
      <c r="H69" s="172">
        <f>SUM(H66:H68)</f>
        <v>0</v>
      </c>
    </row>
    <row r="70" spans="2:8" ht="16.5" thickBot="1" x14ac:dyDescent="0.3">
      <c r="B70" s="75"/>
      <c r="C70" s="63" t="s">
        <v>67</v>
      </c>
      <c r="D70" s="126"/>
      <c r="E70" s="43"/>
      <c r="F70" s="80"/>
      <c r="G70" s="93"/>
      <c r="H70" s="82">
        <f>H57+H65+H69</f>
        <v>0</v>
      </c>
    </row>
    <row r="71" spans="2:8" ht="18.75" thickBot="1" x14ac:dyDescent="0.3">
      <c r="B71" s="148" t="s">
        <v>215</v>
      </c>
      <c r="C71" s="149"/>
      <c r="D71" s="149"/>
      <c r="E71" s="149"/>
      <c r="F71" s="149"/>
      <c r="G71" s="149"/>
      <c r="H71" s="150"/>
    </row>
    <row r="72" spans="2:8" ht="15.75" thickBot="1" x14ac:dyDescent="0.3">
      <c r="B72" s="71" t="s">
        <v>1</v>
      </c>
      <c r="C72" s="56" t="s">
        <v>68</v>
      </c>
      <c r="D72" s="130" t="s">
        <v>273</v>
      </c>
      <c r="E72" s="60" t="s">
        <v>3</v>
      </c>
      <c r="F72" s="60" t="s">
        <v>4</v>
      </c>
      <c r="G72" s="120" t="s">
        <v>5</v>
      </c>
      <c r="H72" s="120" t="s">
        <v>6</v>
      </c>
    </row>
    <row r="73" spans="2:8" x14ac:dyDescent="0.25">
      <c r="B73" s="72" t="s">
        <v>70</v>
      </c>
      <c r="C73" s="131" t="s">
        <v>41</v>
      </c>
      <c r="D73" s="29"/>
      <c r="E73" s="44"/>
      <c r="F73" s="39"/>
      <c r="G73" s="83"/>
      <c r="H73" s="84"/>
    </row>
    <row r="74" spans="2:8" ht="29.25" x14ac:dyDescent="0.25">
      <c r="B74" s="61" t="s">
        <v>71</v>
      </c>
      <c r="C74" s="139" t="s">
        <v>121</v>
      </c>
      <c r="D74" s="35" t="s">
        <v>272</v>
      </c>
      <c r="E74" s="39" t="s">
        <v>16</v>
      </c>
      <c r="F74" s="39">
        <v>45</v>
      </c>
      <c r="G74" s="50"/>
      <c r="H74" s="50">
        <f t="shared" ref="H74:H76" si="6">G74*F74</f>
        <v>0</v>
      </c>
    </row>
    <row r="75" spans="2:8" x14ac:dyDescent="0.25">
      <c r="B75" s="61" t="s">
        <v>73</v>
      </c>
      <c r="C75" s="139" t="s">
        <v>122</v>
      </c>
      <c r="D75" s="35" t="s">
        <v>272</v>
      </c>
      <c r="E75" s="39" t="s">
        <v>10</v>
      </c>
      <c r="F75" s="39">
        <v>1</v>
      </c>
      <c r="G75" s="50"/>
      <c r="H75" s="50">
        <f t="shared" si="6"/>
        <v>0</v>
      </c>
    </row>
    <row r="76" spans="2:8" x14ac:dyDescent="0.25">
      <c r="B76" s="61" t="s">
        <v>74</v>
      </c>
      <c r="C76" s="139" t="s">
        <v>123</v>
      </c>
      <c r="D76" s="35" t="s">
        <v>272</v>
      </c>
      <c r="E76" s="39" t="s">
        <v>10</v>
      </c>
      <c r="F76" s="39">
        <v>1</v>
      </c>
      <c r="G76" s="50"/>
      <c r="H76" s="50">
        <f t="shared" si="6"/>
        <v>0</v>
      </c>
    </row>
    <row r="77" spans="2:8" x14ac:dyDescent="0.25">
      <c r="B77" s="61" t="s">
        <v>216</v>
      </c>
      <c r="C77" s="139" t="s">
        <v>56</v>
      </c>
      <c r="D77" s="35" t="s">
        <v>272</v>
      </c>
      <c r="E77" s="39" t="s">
        <v>10</v>
      </c>
      <c r="F77" s="39">
        <v>1</v>
      </c>
      <c r="G77" s="50"/>
      <c r="H77" s="50">
        <f>G77*F77</f>
        <v>0</v>
      </c>
    </row>
    <row r="78" spans="2:8" x14ac:dyDescent="0.25">
      <c r="B78" s="61" t="s">
        <v>217</v>
      </c>
      <c r="C78" s="139" t="s">
        <v>148</v>
      </c>
      <c r="D78" s="35" t="s">
        <v>272</v>
      </c>
      <c r="E78" s="39" t="s">
        <v>10</v>
      </c>
      <c r="F78" s="39">
        <v>1</v>
      </c>
      <c r="G78" s="50"/>
      <c r="H78" s="50">
        <f>G78*F78</f>
        <v>0</v>
      </c>
    </row>
    <row r="79" spans="2:8" x14ac:dyDescent="0.25">
      <c r="B79" s="61" t="s">
        <v>218</v>
      </c>
      <c r="C79" s="139" t="s">
        <v>149</v>
      </c>
      <c r="D79" s="35" t="s">
        <v>272</v>
      </c>
      <c r="E79" s="39" t="s">
        <v>10</v>
      </c>
      <c r="F79" s="39">
        <v>1</v>
      </c>
      <c r="G79" s="50"/>
      <c r="H79" s="50">
        <f>G79*F79</f>
        <v>0</v>
      </c>
    </row>
    <row r="80" spans="2:8" ht="15.75" thickBot="1" x14ac:dyDescent="0.3">
      <c r="B80" s="61"/>
      <c r="C80" s="62"/>
      <c r="D80" s="136"/>
      <c r="E80" s="39"/>
      <c r="F80" s="39"/>
      <c r="G80" s="50"/>
      <c r="H80" s="50"/>
    </row>
    <row r="81" spans="2:10" ht="15.75" thickBot="1" x14ac:dyDescent="0.3">
      <c r="B81" s="61"/>
      <c r="C81" s="1" t="s">
        <v>75</v>
      </c>
      <c r="D81" s="1"/>
      <c r="E81" s="37"/>
      <c r="F81" s="41"/>
      <c r="G81" s="85"/>
      <c r="H81" s="86">
        <f>SUM(H74:H79)</f>
        <v>0</v>
      </c>
    </row>
    <row r="82" spans="2:10" x14ac:dyDescent="0.25">
      <c r="B82" s="61" t="s">
        <v>76</v>
      </c>
      <c r="C82" s="131" t="s">
        <v>103</v>
      </c>
      <c r="D82" s="29"/>
      <c r="E82" s="44"/>
      <c r="F82" s="39"/>
      <c r="G82" s="66"/>
      <c r="H82" s="50"/>
    </row>
    <row r="83" spans="2:10" x14ac:dyDescent="0.25">
      <c r="B83" s="61" t="s">
        <v>77</v>
      </c>
      <c r="C83" s="18" t="s">
        <v>102</v>
      </c>
      <c r="D83" s="35" t="s">
        <v>272</v>
      </c>
      <c r="E83" s="44" t="s">
        <v>16</v>
      </c>
      <c r="F83" s="39">
        <v>450</v>
      </c>
      <c r="G83" s="66"/>
      <c r="H83" s="50">
        <f>G83*F83</f>
        <v>0</v>
      </c>
    </row>
    <row r="84" spans="2:10" ht="15.75" thickBot="1" x14ac:dyDescent="0.3">
      <c r="B84" s="61"/>
      <c r="C84" s="62"/>
      <c r="D84" s="136"/>
      <c r="E84" s="39"/>
      <c r="F84" s="39"/>
      <c r="G84" s="66"/>
      <c r="H84" s="50"/>
    </row>
    <row r="85" spans="2:10" ht="15.75" thickBot="1" x14ac:dyDescent="0.3">
      <c r="B85" s="61"/>
      <c r="C85" s="65" t="s">
        <v>78</v>
      </c>
      <c r="D85" s="65"/>
      <c r="E85" s="37"/>
      <c r="F85" s="41"/>
      <c r="G85" s="85"/>
      <c r="H85" s="86">
        <f>SUM(H82:H84)</f>
        <v>0</v>
      </c>
    </row>
    <row r="86" spans="2:10" ht="16.5" thickBot="1" x14ac:dyDescent="0.3">
      <c r="B86" s="47"/>
      <c r="C86" s="63" t="s">
        <v>79</v>
      </c>
      <c r="D86" s="31"/>
      <c r="E86" s="37"/>
      <c r="F86" s="41"/>
      <c r="G86" s="85"/>
      <c r="H86" s="94">
        <f>H81+H85</f>
        <v>0</v>
      </c>
    </row>
    <row r="87" spans="2:10" ht="18.75" thickBot="1" x14ac:dyDescent="0.3">
      <c r="B87" s="148" t="s">
        <v>220</v>
      </c>
      <c r="C87" s="149"/>
      <c r="D87" s="149"/>
      <c r="E87" s="149"/>
      <c r="F87" s="149"/>
      <c r="G87" s="149"/>
      <c r="H87" s="150"/>
    </row>
    <row r="88" spans="2:10" ht="15.75" thickBot="1" x14ac:dyDescent="0.3">
      <c r="B88" s="71" t="s">
        <v>1</v>
      </c>
      <c r="C88" s="57" t="s">
        <v>84</v>
      </c>
      <c r="D88" s="130" t="s">
        <v>273</v>
      </c>
      <c r="E88" s="60" t="s">
        <v>3</v>
      </c>
      <c r="F88" s="60" t="s">
        <v>4</v>
      </c>
      <c r="G88" s="120" t="s">
        <v>5</v>
      </c>
      <c r="H88" s="120" t="s">
        <v>6</v>
      </c>
    </row>
    <row r="89" spans="2:10" x14ac:dyDescent="0.25">
      <c r="B89" s="72" t="s">
        <v>95</v>
      </c>
      <c r="C89" s="131" t="s">
        <v>62</v>
      </c>
      <c r="D89" s="29"/>
      <c r="E89" s="44"/>
      <c r="F89" s="39"/>
      <c r="G89" s="83"/>
      <c r="H89" s="84"/>
    </row>
    <row r="90" spans="2:10" x14ac:dyDescent="0.25">
      <c r="B90" s="61" t="s">
        <v>96</v>
      </c>
      <c r="C90" s="18" t="s">
        <v>157</v>
      </c>
      <c r="D90" s="35" t="s">
        <v>272</v>
      </c>
      <c r="E90" s="44" t="s">
        <v>92</v>
      </c>
      <c r="F90" s="39">
        <f>ROUND(10*PI()*1*1*25*0.3,0)</f>
        <v>236</v>
      </c>
      <c r="G90" s="66"/>
      <c r="H90" s="50">
        <f>G90*F90</f>
        <v>0</v>
      </c>
      <c r="J90"/>
    </row>
    <row r="91" spans="2:10" x14ac:dyDescent="0.25">
      <c r="B91" s="61" t="s">
        <v>97</v>
      </c>
      <c r="C91" s="18" t="s">
        <v>158</v>
      </c>
      <c r="D91" s="35" t="s">
        <v>272</v>
      </c>
      <c r="E91" s="44" t="s">
        <v>92</v>
      </c>
      <c r="F91" s="39">
        <f>ROUND(F90*0.03,0)</f>
        <v>7</v>
      </c>
      <c r="G91" s="66"/>
      <c r="H91" s="50">
        <f>G91*F91</f>
        <v>0</v>
      </c>
      <c r="J91"/>
    </row>
    <row r="92" spans="2:10" x14ac:dyDescent="0.25">
      <c r="B92" s="61" t="s">
        <v>98</v>
      </c>
      <c r="C92" s="18" t="s">
        <v>137</v>
      </c>
      <c r="D92" s="35" t="s">
        <v>272</v>
      </c>
      <c r="E92" s="44" t="s">
        <v>92</v>
      </c>
      <c r="F92" s="39">
        <v>0</v>
      </c>
      <c r="G92" s="66"/>
      <c r="H92" s="50">
        <f>G92*F92</f>
        <v>0</v>
      </c>
      <c r="J92"/>
    </row>
    <row r="93" spans="2:10" x14ac:dyDescent="0.25">
      <c r="B93" s="61" t="s">
        <v>99</v>
      </c>
      <c r="C93" s="18" t="s">
        <v>138</v>
      </c>
      <c r="D93" s="35" t="s">
        <v>272</v>
      </c>
      <c r="E93" s="44" t="s">
        <v>7</v>
      </c>
      <c r="F93" s="39">
        <v>1</v>
      </c>
      <c r="G93" s="66"/>
      <c r="H93" s="50">
        <f t="shared" ref="H93:H94" si="7">G93*F93</f>
        <v>0</v>
      </c>
      <c r="J93"/>
    </row>
    <row r="94" spans="2:10" x14ac:dyDescent="0.25">
      <c r="B94" s="61" t="s">
        <v>221</v>
      </c>
      <c r="C94" s="18" t="s">
        <v>139</v>
      </c>
      <c r="D94" s="35" t="s">
        <v>272</v>
      </c>
      <c r="E94" s="44" t="s">
        <v>7</v>
      </c>
      <c r="F94" s="39">
        <v>1</v>
      </c>
      <c r="G94" s="66"/>
      <c r="H94" s="50">
        <f t="shared" si="7"/>
        <v>0</v>
      </c>
      <c r="J94"/>
    </row>
    <row r="95" spans="2:10" ht="15.75" thickBot="1" x14ac:dyDescent="0.3">
      <c r="B95" s="61"/>
      <c r="C95" s="62"/>
      <c r="D95" s="136"/>
      <c r="E95" s="39"/>
      <c r="F95" s="39"/>
      <c r="G95" s="66"/>
      <c r="H95" s="50"/>
    </row>
    <row r="96" spans="2:10" ht="15.75" thickBot="1" x14ac:dyDescent="0.3">
      <c r="B96" s="61"/>
      <c r="C96" s="1" t="s">
        <v>100</v>
      </c>
      <c r="D96" s="1"/>
      <c r="E96" s="37"/>
      <c r="F96" s="41"/>
      <c r="G96" s="85"/>
      <c r="H96" s="86">
        <f>SUM(H90:H95)</f>
        <v>0</v>
      </c>
    </row>
    <row r="97" spans="2:8" ht="16.5" thickBot="1" x14ac:dyDescent="0.3">
      <c r="B97" s="61"/>
      <c r="C97" s="31" t="s">
        <v>101</v>
      </c>
      <c r="D97" s="31"/>
      <c r="E97" s="37"/>
      <c r="F97" s="41"/>
      <c r="G97" s="85"/>
      <c r="H97" s="94">
        <f>H96</f>
        <v>0</v>
      </c>
    </row>
    <row r="98" spans="2:8" ht="18" customHeight="1" thickBot="1" x14ac:dyDescent="0.3">
      <c r="B98" s="151" t="s">
        <v>249</v>
      </c>
      <c r="C98" s="152"/>
      <c r="D98" s="152"/>
      <c r="E98" s="152"/>
      <c r="F98" s="152"/>
      <c r="G98" s="152"/>
      <c r="H98" s="153"/>
    </row>
    <row r="99" spans="2:8" ht="15.75" thickBot="1" x14ac:dyDescent="0.3">
      <c r="B99" s="114" t="s">
        <v>1</v>
      </c>
      <c r="C99" s="115" t="s">
        <v>250</v>
      </c>
      <c r="D99" s="130" t="s">
        <v>273</v>
      </c>
      <c r="E99" s="60" t="s">
        <v>3</v>
      </c>
      <c r="F99" s="60" t="s">
        <v>4</v>
      </c>
      <c r="G99" s="120" t="s">
        <v>5</v>
      </c>
      <c r="H99" s="120" t="s">
        <v>6</v>
      </c>
    </row>
    <row r="100" spans="2:8" x14ac:dyDescent="0.25">
      <c r="B100" s="72" t="s">
        <v>251</v>
      </c>
      <c r="C100" s="131" t="s">
        <v>91</v>
      </c>
      <c r="D100" s="29"/>
      <c r="E100" s="44"/>
      <c r="F100" s="39"/>
      <c r="G100" s="83"/>
      <c r="H100" s="84"/>
    </row>
    <row r="101" spans="2:8" x14ac:dyDescent="0.25">
      <c r="B101" s="61" t="s">
        <v>252</v>
      </c>
      <c r="C101" s="18" t="s">
        <v>133</v>
      </c>
      <c r="D101" s="35" t="s">
        <v>272</v>
      </c>
      <c r="E101" s="44" t="s">
        <v>92</v>
      </c>
      <c r="F101" s="118">
        <f>4*0.8*30</f>
        <v>96</v>
      </c>
      <c r="G101" s="6"/>
      <c r="H101" s="50">
        <f>G101*F101</f>
        <v>0</v>
      </c>
    </row>
    <row r="102" spans="2:8" x14ac:dyDescent="0.25">
      <c r="B102" s="61" t="s">
        <v>253</v>
      </c>
      <c r="C102" s="18" t="s">
        <v>134</v>
      </c>
      <c r="D102" s="35" t="s">
        <v>272</v>
      </c>
      <c r="E102" s="44" t="s">
        <v>92</v>
      </c>
      <c r="F102" s="116">
        <v>2.5</v>
      </c>
      <c r="G102" s="6"/>
      <c r="H102" s="8">
        <f>G102*F102</f>
        <v>0</v>
      </c>
    </row>
    <row r="103" spans="2:8" x14ac:dyDescent="0.25">
      <c r="B103" s="61" t="s">
        <v>254</v>
      </c>
      <c r="C103" s="18" t="s">
        <v>135</v>
      </c>
      <c r="D103" s="35" t="s">
        <v>272</v>
      </c>
      <c r="E103" s="39" t="s">
        <v>92</v>
      </c>
      <c r="F103" s="117">
        <v>0</v>
      </c>
      <c r="G103" s="6"/>
      <c r="H103" s="8">
        <f>G103*F103</f>
        <v>0</v>
      </c>
    </row>
    <row r="104" spans="2:8" x14ac:dyDescent="0.25">
      <c r="B104" s="61" t="s">
        <v>255</v>
      </c>
      <c r="C104" s="18" t="s">
        <v>256</v>
      </c>
      <c r="D104" s="35" t="s">
        <v>272</v>
      </c>
      <c r="E104" s="45" t="s">
        <v>92</v>
      </c>
      <c r="F104" s="116">
        <v>1.25</v>
      </c>
      <c r="G104" s="66"/>
      <c r="H104" s="8">
        <f>G104*F104</f>
        <v>0</v>
      </c>
    </row>
    <row r="105" spans="2:8" ht="15.75" thickBot="1" x14ac:dyDescent="0.3">
      <c r="B105" s="61"/>
      <c r="C105" s="133"/>
      <c r="D105" s="30"/>
      <c r="E105" s="45"/>
      <c r="F105" s="39"/>
      <c r="G105" s="66"/>
      <c r="H105" s="50"/>
    </row>
    <row r="106" spans="2:8" ht="16.5" thickBot="1" x14ac:dyDescent="0.3">
      <c r="B106" s="70"/>
      <c r="C106" s="63" t="s">
        <v>257</v>
      </c>
      <c r="D106" s="31"/>
      <c r="E106" s="37"/>
      <c r="F106" s="41"/>
      <c r="G106" s="85"/>
      <c r="H106" s="94">
        <f>SUM(H101:H105)</f>
        <v>0</v>
      </c>
    </row>
    <row r="107" spans="2:8" ht="15.75" thickBot="1" x14ac:dyDescent="0.3"/>
    <row r="108" spans="2:8" ht="16.5" thickBot="1" x14ac:dyDescent="0.3">
      <c r="B108" s="70"/>
      <c r="C108" s="63" t="s">
        <v>270</v>
      </c>
      <c r="D108" s="31"/>
      <c r="E108" s="37"/>
      <c r="F108" s="41"/>
      <c r="G108" s="85"/>
      <c r="H108" s="94">
        <f>SUM(H9,H49,H70,H86,H97,H106)</f>
        <v>0</v>
      </c>
    </row>
  </sheetData>
  <mergeCells count="7">
    <mergeCell ref="B87:H87"/>
    <mergeCell ref="B98:H98"/>
    <mergeCell ref="B1:H1"/>
    <mergeCell ref="B3:H3"/>
    <mergeCell ref="B10:H10"/>
    <mergeCell ref="B50:H50"/>
    <mergeCell ref="B71:H71"/>
  </mergeCells>
  <phoneticPr fontId="10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88C0C-04DC-4D6E-934E-41554C9293F4}">
  <dimension ref="B1:J122"/>
  <sheetViews>
    <sheetView showGridLines="0" tabSelected="1" topLeftCell="A45" zoomScale="90" zoomScaleNormal="90" workbookViewId="0">
      <selection activeCell="H70" sqref="H70"/>
    </sheetView>
  </sheetViews>
  <sheetFormatPr baseColWidth="10" defaultColWidth="9.140625" defaultRowHeight="15" x14ac:dyDescent="0.25"/>
  <cols>
    <col min="1" max="1" width="4.7109375" style="3" customWidth="1"/>
    <col min="2" max="2" width="9.140625" style="76"/>
    <col min="3" max="3" width="75.85546875" style="3" customWidth="1"/>
    <col min="4" max="4" width="19.140625" style="3" bestFit="1" customWidth="1"/>
    <col min="5" max="5" width="10.85546875" style="46" customWidth="1"/>
    <col min="6" max="6" width="12" style="55" customWidth="1"/>
    <col min="7" max="7" width="12.42578125" style="55" customWidth="1"/>
    <col min="8" max="8" width="13.5703125" style="55" customWidth="1"/>
    <col min="9" max="16384" width="9.140625" style="3"/>
  </cols>
  <sheetData>
    <row r="1" spans="2:9" ht="26.25" x14ac:dyDescent="0.4">
      <c r="B1" s="147" t="s">
        <v>81</v>
      </c>
      <c r="C1" s="147"/>
      <c r="D1" s="147"/>
      <c r="E1" s="147"/>
      <c r="F1" s="147"/>
      <c r="G1" s="147"/>
      <c r="H1" s="147"/>
    </row>
    <row r="2" spans="2:9" ht="15.75" thickBot="1" x14ac:dyDescent="0.3">
      <c r="B2" s="68"/>
      <c r="C2" s="4"/>
      <c r="D2" s="4"/>
      <c r="E2" s="33"/>
      <c r="F2" s="33"/>
      <c r="G2" s="66"/>
      <c r="H2" s="66"/>
    </row>
    <row r="3" spans="2:9" ht="18.75" thickBot="1" x14ac:dyDescent="0.3">
      <c r="B3" s="154" t="s">
        <v>0</v>
      </c>
      <c r="C3" s="155"/>
      <c r="D3" s="155"/>
      <c r="E3" s="155"/>
      <c r="F3" s="155"/>
      <c r="G3" s="155"/>
      <c r="H3" s="156"/>
    </row>
    <row r="4" spans="2:9" ht="15.75" thickBot="1" x14ac:dyDescent="0.3">
      <c r="B4" s="71" t="s">
        <v>1</v>
      </c>
      <c r="C4" s="56" t="s">
        <v>2</v>
      </c>
      <c r="D4" s="130" t="s">
        <v>273</v>
      </c>
      <c r="E4" s="60" t="s">
        <v>3</v>
      </c>
      <c r="F4" s="60" t="s">
        <v>4</v>
      </c>
      <c r="G4" s="120" t="s">
        <v>5</v>
      </c>
      <c r="H4" s="120" t="s">
        <v>6</v>
      </c>
    </row>
    <row r="5" spans="2:9" ht="26.25" x14ac:dyDescent="0.25">
      <c r="B5" s="48" t="s">
        <v>85</v>
      </c>
      <c r="C5" s="7" t="s">
        <v>104</v>
      </c>
      <c r="D5" s="35" t="s">
        <v>271</v>
      </c>
      <c r="E5" s="35" t="s">
        <v>7</v>
      </c>
      <c r="F5" s="33">
        <v>1</v>
      </c>
      <c r="G5" s="67"/>
      <c r="H5" s="50">
        <f t="shared" ref="H5:H7" si="0">F5*G5</f>
        <v>0</v>
      </c>
      <c r="I5"/>
    </row>
    <row r="6" spans="2:9" ht="39" x14ac:dyDescent="0.25">
      <c r="B6" s="48" t="s">
        <v>87</v>
      </c>
      <c r="C6" s="7" t="s">
        <v>89</v>
      </c>
      <c r="D6" s="35" t="s">
        <v>272</v>
      </c>
      <c r="E6" s="35" t="s">
        <v>10</v>
      </c>
      <c r="F6" s="39">
        <v>2</v>
      </c>
      <c r="G6" s="50"/>
      <c r="H6" s="50">
        <f t="shared" si="0"/>
        <v>0</v>
      </c>
    </row>
    <row r="7" spans="2:9" ht="39" x14ac:dyDescent="0.25">
      <c r="B7" s="48" t="s">
        <v>93</v>
      </c>
      <c r="C7" s="7" t="s">
        <v>94</v>
      </c>
      <c r="D7" s="35" t="s">
        <v>272</v>
      </c>
      <c r="E7" s="35" t="s">
        <v>10</v>
      </c>
      <c r="F7" s="39">
        <v>1</v>
      </c>
      <c r="G7" s="50"/>
      <c r="H7" s="50">
        <f t="shared" si="0"/>
        <v>0</v>
      </c>
    </row>
    <row r="8" spans="2:9" ht="15.75" thickBot="1" x14ac:dyDescent="0.3">
      <c r="B8" s="48"/>
      <c r="C8" s="7"/>
      <c r="D8" s="7"/>
      <c r="E8" s="36"/>
      <c r="F8" s="36"/>
      <c r="G8" s="51"/>
      <c r="H8" s="51"/>
    </row>
    <row r="9" spans="2:9" ht="16.5" thickBot="1" x14ac:dyDescent="0.3">
      <c r="B9" s="70"/>
      <c r="C9" s="63" t="s">
        <v>11</v>
      </c>
      <c r="D9" s="31"/>
      <c r="E9" s="37"/>
      <c r="F9" s="77"/>
      <c r="G9" s="81"/>
      <c r="H9" s="82">
        <f>SUM(H5:H8)</f>
        <v>0</v>
      </c>
    </row>
    <row r="10" spans="2:9" ht="18" customHeight="1" thickBot="1" x14ac:dyDescent="0.3">
      <c r="B10" s="148" t="s">
        <v>187</v>
      </c>
      <c r="C10" s="149"/>
      <c r="D10" s="149"/>
      <c r="E10" s="149"/>
      <c r="F10" s="149"/>
      <c r="G10" s="149"/>
      <c r="H10" s="150"/>
    </row>
    <row r="11" spans="2:9" ht="15.75" thickBot="1" x14ac:dyDescent="0.3">
      <c r="B11" s="71" t="s">
        <v>1</v>
      </c>
      <c r="C11" s="56" t="s">
        <v>39</v>
      </c>
      <c r="D11" s="130" t="s">
        <v>273</v>
      </c>
      <c r="E11" s="60" t="s">
        <v>3</v>
      </c>
      <c r="F11" s="60" t="s">
        <v>4</v>
      </c>
      <c r="G11" s="120" t="s">
        <v>5</v>
      </c>
      <c r="H11" s="120" t="s">
        <v>6</v>
      </c>
    </row>
    <row r="12" spans="2:9" x14ac:dyDescent="0.25">
      <c r="B12" s="72" t="s">
        <v>40</v>
      </c>
      <c r="C12" s="15" t="s">
        <v>51</v>
      </c>
      <c r="D12" s="131"/>
      <c r="E12" s="38"/>
      <c r="F12" s="39"/>
      <c r="G12" s="83"/>
      <c r="H12" s="84"/>
    </row>
    <row r="13" spans="2:9" x14ac:dyDescent="0.25">
      <c r="B13" s="61" t="s">
        <v>42</v>
      </c>
      <c r="C13" s="7" t="s">
        <v>52</v>
      </c>
      <c r="D13" s="35" t="s">
        <v>272</v>
      </c>
      <c r="E13" s="33" t="s">
        <v>10</v>
      </c>
      <c r="F13" s="39">
        <v>2</v>
      </c>
      <c r="G13" s="66"/>
      <c r="H13" s="50">
        <f>G13*F13</f>
        <v>0</v>
      </c>
    </row>
    <row r="14" spans="2:9" x14ac:dyDescent="0.25">
      <c r="B14" s="61"/>
      <c r="C14" s="21" t="s">
        <v>110</v>
      </c>
      <c r="D14" s="137"/>
      <c r="E14" s="35"/>
      <c r="F14" s="39"/>
      <c r="G14" s="66"/>
      <c r="H14" s="50"/>
    </row>
    <row r="15" spans="2:9" x14ac:dyDescent="0.25">
      <c r="B15" s="61" t="s">
        <v>43</v>
      </c>
      <c r="C15" s="18" t="s">
        <v>111</v>
      </c>
      <c r="D15" s="35" t="s">
        <v>272</v>
      </c>
      <c r="E15" s="39" t="s">
        <v>16</v>
      </c>
      <c r="F15" s="39">
        <v>20</v>
      </c>
      <c r="G15" s="50"/>
      <c r="H15" s="50">
        <f t="shared" ref="H15:H26" si="1">G15*F15</f>
        <v>0</v>
      </c>
    </row>
    <row r="16" spans="2:9" x14ac:dyDescent="0.25">
      <c r="B16" s="61" t="s">
        <v>44</v>
      </c>
      <c r="C16" s="18" t="s">
        <v>112</v>
      </c>
      <c r="D16" s="35" t="s">
        <v>272</v>
      </c>
      <c r="E16" s="39" t="s">
        <v>16</v>
      </c>
      <c r="F16" s="39">
        <v>20</v>
      </c>
      <c r="G16" s="50"/>
      <c r="H16" s="50">
        <f t="shared" si="1"/>
        <v>0</v>
      </c>
    </row>
    <row r="17" spans="2:8" x14ac:dyDescent="0.25">
      <c r="B17" s="61" t="s">
        <v>45</v>
      </c>
      <c r="C17" s="18" t="s">
        <v>113</v>
      </c>
      <c r="D17" s="35" t="s">
        <v>272</v>
      </c>
      <c r="E17" s="39" t="s">
        <v>16</v>
      </c>
      <c r="F17" s="39">
        <v>20</v>
      </c>
      <c r="G17" s="50"/>
      <c r="H17" s="50">
        <f t="shared" si="1"/>
        <v>0</v>
      </c>
    </row>
    <row r="18" spans="2:8" x14ac:dyDescent="0.25">
      <c r="B18" s="61" t="s">
        <v>106</v>
      </c>
      <c r="C18" s="18" t="s">
        <v>114</v>
      </c>
      <c r="D18" s="35" t="s">
        <v>272</v>
      </c>
      <c r="E18" s="39" t="s">
        <v>16</v>
      </c>
      <c r="F18" s="39">
        <v>20</v>
      </c>
      <c r="G18" s="50"/>
      <c r="H18" s="50">
        <f t="shared" si="1"/>
        <v>0</v>
      </c>
    </row>
    <row r="19" spans="2:8" x14ac:dyDescent="0.25">
      <c r="B19" s="61" t="s">
        <v>124</v>
      </c>
      <c r="C19" s="18" t="s">
        <v>115</v>
      </c>
      <c r="D19" s="35" t="s">
        <v>272</v>
      </c>
      <c r="E19" s="33" t="s">
        <v>16</v>
      </c>
      <c r="F19" s="39">
        <v>10</v>
      </c>
      <c r="G19" s="66"/>
      <c r="H19" s="50">
        <f t="shared" si="1"/>
        <v>0</v>
      </c>
    </row>
    <row r="20" spans="2:8" x14ac:dyDescent="0.25">
      <c r="B20" s="61" t="s">
        <v>125</v>
      </c>
      <c r="C20" s="18" t="s">
        <v>116</v>
      </c>
      <c r="D20" s="35" t="s">
        <v>272</v>
      </c>
      <c r="E20" s="33" t="s">
        <v>16</v>
      </c>
      <c r="F20" s="39">
        <v>0</v>
      </c>
      <c r="G20" s="66"/>
      <c r="H20" s="50">
        <f t="shared" si="1"/>
        <v>0</v>
      </c>
    </row>
    <row r="21" spans="2:8" x14ac:dyDescent="0.25">
      <c r="B21" s="61" t="s">
        <v>204</v>
      </c>
      <c r="C21" s="18" t="s">
        <v>117</v>
      </c>
      <c r="D21" s="35" t="s">
        <v>272</v>
      </c>
      <c r="E21" s="33" t="s">
        <v>16</v>
      </c>
      <c r="F21" s="39">
        <v>0</v>
      </c>
      <c r="G21" s="66"/>
      <c r="H21" s="50">
        <f t="shared" si="1"/>
        <v>0</v>
      </c>
    </row>
    <row r="22" spans="2:8" x14ac:dyDescent="0.25">
      <c r="B22" s="61" t="s">
        <v>205</v>
      </c>
      <c r="C22" s="18" t="s">
        <v>82</v>
      </c>
      <c r="D22" s="35" t="s">
        <v>272</v>
      </c>
      <c r="E22" s="33" t="s">
        <v>10</v>
      </c>
      <c r="F22" s="39">
        <v>50</v>
      </c>
      <c r="G22" s="66"/>
      <c r="H22" s="50">
        <f t="shared" si="1"/>
        <v>0</v>
      </c>
    </row>
    <row r="23" spans="2:8" x14ac:dyDescent="0.25">
      <c r="B23" s="61" t="s">
        <v>206</v>
      </c>
      <c r="C23" s="18" t="s">
        <v>19</v>
      </c>
      <c r="D23" s="35" t="s">
        <v>272</v>
      </c>
      <c r="E23" s="33" t="s">
        <v>16</v>
      </c>
      <c r="F23" s="39">
        <v>90</v>
      </c>
      <c r="G23" s="66"/>
      <c r="H23" s="50">
        <f t="shared" si="1"/>
        <v>0</v>
      </c>
    </row>
    <row r="24" spans="2:8" x14ac:dyDescent="0.25">
      <c r="B24" s="61" t="s">
        <v>207</v>
      </c>
      <c r="C24" s="18" t="s">
        <v>107</v>
      </c>
      <c r="D24" s="35" t="s">
        <v>272</v>
      </c>
      <c r="E24" s="33" t="s">
        <v>16</v>
      </c>
      <c r="F24" s="39">
        <v>90</v>
      </c>
      <c r="G24" s="66"/>
      <c r="H24" s="50">
        <f t="shared" si="1"/>
        <v>0</v>
      </c>
    </row>
    <row r="25" spans="2:8" x14ac:dyDescent="0.25">
      <c r="B25" s="61" t="s">
        <v>208</v>
      </c>
      <c r="C25" s="18" t="s">
        <v>240</v>
      </c>
      <c r="D25" s="35" t="s">
        <v>272</v>
      </c>
      <c r="E25" s="39" t="s">
        <v>16</v>
      </c>
      <c r="F25" s="39">
        <v>90</v>
      </c>
      <c r="G25" s="50"/>
      <c r="H25" s="50">
        <f t="shared" si="1"/>
        <v>0</v>
      </c>
    </row>
    <row r="26" spans="2:8" x14ac:dyDescent="0.25">
      <c r="B26" s="61" t="s">
        <v>209</v>
      </c>
      <c r="C26" s="18" t="s">
        <v>120</v>
      </c>
      <c r="D26" s="35" t="s">
        <v>272</v>
      </c>
      <c r="E26" s="33" t="s">
        <v>16</v>
      </c>
      <c r="F26" s="39">
        <v>90</v>
      </c>
      <c r="G26" s="50"/>
      <c r="H26" s="50">
        <f t="shared" si="1"/>
        <v>0</v>
      </c>
    </row>
    <row r="27" spans="2:8" x14ac:dyDescent="0.25">
      <c r="B27" s="143" t="s">
        <v>210</v>
      </c>
      <c r="C27" s="18" t="s">
        <v>258</v>
      </c>
      <c r="D27" s="35" t="s">
        <v>272</v>
      </c>
      <c r="E27" s="33" t="s">
        <v>16</v>
      </c>
      <c r="F27" s="40" t="s">
        <v>105</v>
      </c>
      <c r="G27" s="78"/>
      <c r="H27" s="78"/>
    </row>
    <row r="28" spans="2:8" ht="15.75" thickBot="1" x14ac:dyDescent="0.3">
      <c r="B28" s="61"/>
      <c r="C28" s="135"/>
      <c r="D28" s="52"/>
      <c r="E28" s="40"/>
      <c r="F28" s="78"/>
      <c r="G28" s="78"/>
      <c r="H28" s="78"/>
    </row>
    <row r="29" spans="2:8" ht="15.75" thickBot="1" x14ac:dyDescent="0.3">
      <c r="B29" s="73"/>
      <c r="C29" s="146" t="s">
        <v>48</v>
      </c>
      <c r="D29" s="22"/>
      <c r="E29" s="41"/>
      <c r="F29" s="41"/>
      <c r="G29" s="85"/>
      <c r="H29" s="86">
        <f>SUM(H13:H27)</f>
        <v>0</v>
      </c>
    </row>
    <row r="30" spans="2:8" x14ac:dyDescent="0.25">
      <c r="B30" s="72" t="s">
        <v>49</v>
      </c>
      <c r="C30" s="15" t="s">
        <v>22</v>
      </c>
      <c r="D30" s="131"/>
      <c r="E30" s="38"/>
      <c r="F30" s="39"/>
      <c r="G30" s="83"/>
      <c r="H30" s="87"/>
    </row>
    <row r="31" spans="2:8" x14ac:dyDescent="0.25">
      <c r="B31" s="61" t="s">
        <v>50</v>
      </c>
      <c r="C31" s="7" t="s">
        <v>118</v>
      </c>
      <c r="D31" s="35" t="s">
        <v>272</v>
      </c>
      <c r="E31" s="33" t="s">
        <v>10</v>
      </c>
      <c r="F31" s="39">
        <v>13</v>
      </c>
      <c r="G31" s="66"/>
      <c r="H31" s="50">
        <f>G31*F31</f>
        <v>0</v>
      </c>
    </row>
    <row r="32" spans="2:8" x14ac:dyDescent="0.25">
      <c r="B32" s="61"/>
      <c r="C32" s="21" t="s">
        <v>119</v>
      </c>
      <c r="D32" s="137"/>
      <c r="E32" s="35"/>
      <c r="F32" s="39"/>
      <c r="G32" s="50"/>
      <c r="H32" s="50"/>
    </row>
    <row r="33" spans="2:8" x14ac:dyDescent="0.25">
      <c r="B33" s="61" t="s">
        <v>83</v>
      </c>
      <c r="C33" s="18" t="s">
        <v>27</v>
      </c>
      <c r="D33" s="35" t="s">
        <v>272</v>
      </c>
      <c r="E33" s="39" t="s">
        <v>16</v>
      </c>
      <c r="F33" s="39">
        <v>100</v>
      </c>
      <c r="G33" s="50"/>
      <c r="H33" s="50">
        <f>G33*F33</f>
        <v>0</v>
      </c>
    </row>
    <row r="34" spans="2:8" x14ac:dyDescent="0.25">
      <c r="B34" s="61" t="s">
        <v>184</v>
      </c>
      <c r="C34" s="18" t="s">
        <v>28</v>
      </c>
      <c r="D34" s="35" t="s">
        <v>272</v>
      </c>
      <c r="E34" s="39" t="s">
        <v>16</v>
      </c>
      <c r="F34" s="39">
        <v>100</v>
      </c>
      <c r="G34" s="50"/>
      <c r="H34" s="50">
        <f>G34*F34</f>
        <v>0</v>
      </c>
    </row>
    <row r="35" spans="2:8" x14ac:dyDescent="0.25">
      <c r="B35" s="61" t="s">
        <v>211</v>
      </c>
      <c r="C35" s="18" t="s">
        <v>53</v>
      </c>
      <c r="D35" s="35" t="s">
        <v>272</v>
      </c>
      <c r="E35" s="39" t="s">
        <v>16</v>
      </c>
      <c r="F35" s="39">
        <v>100</v>
      </c>
      <c r="G35" s="50"/>
      <c r="H35" s="50">
        <f>G35*F35</f>
        <v>0</v>
      </c>
    </row>
    <row r="36" spans="2:8" x14ac:dyDescent="0.25">
      <c r="B36" s="61" t="s">
        <v>212</v>
      </c>
      <c r="C36" s="18" t="s">
        <v>54</v>
      </c>
      <c r="D36" s="35" t="s">
        <v>272</v>
      </c>
      <c r="E36" s="39" t="s">
        <v>16</v>
      </c>
      <c r="F36" s="39">
        <v>100</v>
      </c>
      <c r="G36" s="50"/>
      <c r="H36" s="50">
        <f>G36*F36</f>
        <v>0</v>
      </c>
    </row>
    <row r="37" spans="2:8" x14ac:dyDescent="0.25">
      <c r="B37" s="61" t="s">
        <v>213</v>
      </c>
      <c r="C37" s="18" t="s">
        <v>55</v>
      </c>
      <c r="D37" s="35" t="s">
        <v>272</v>
      </c>
      <c r="E37" s="39" t="s">
        <v>16</v>
      </c>
      <c r="F37" s="39">
        <v>50</v>
      </c>
      <c r="G37" s="50"/>
      <c r="H37" s="50">
        <f>G37*F37</f>
        <v>0</v>
      </c>
    </row>
    <row r="38" spans="2:8" x14ac:dyDescent="0.25">
      <c r="B38" s="61" t="s">
        <v>214</v>
      </c>
      <c r="C38" s="18" t="s">
        <v>108</v>
      </c>
      <c r="D38" s="35" t="s">
        <v>272</v>
      </c>
      <c r="E38" s="39" t="s">
        <v>16</v>
      </c>
      <c r="F38" s="39">
        <v>450</v>
      </c>
      <c r="G38" s="50"/>
      <c r="H38" s="50">
        <f t="shared" ref="H38" si="2">G38*F38</f>
        <v>0</v>
      </c>
    </row>
    <row r="39" spans="2:8" x14ac:dyDescent="0.25">
      <c r="B39" s="61"/>
      <c r="C39" s="32"/>
      <c r="E39" s="39"/>
      <c r="F39" s="39"/>
      <c r="G39" s="50"/>
      <c r="H39" s="50"/>
    </row>
    <row r="40" spans="2:8" x14ac:dyDescent="0.25">
      <c r="B40" s="61"/>
      <c r="C40" s="137" t="s">
        <v>80</v>
      </c>
      <c r="D40" s="138"/>
      <c r="E40" s="39"/>
      <c r="F40" s="39"/>
      <c r="G40" s="50"/>
      <c r="H40" s="50"/>
    </row>
    <row r="41" spans="2:8" x14ac:dyDescent="0.25">
      <c r="B41" s="61" t="s">
        <v>83</v>
      </c>
      <c r="C41" s="18" t="s">
        <v>27</v>
      </c>
      <c r="D41" s="35" t="s">
        <v>272</v>
      </c>
      <c r="E41" s="39" t="s">
        <v>16</v>
      </c>
      <c r="F41" s="39">
        <v>30</v>
      </c>
      <c r="G41" s="50"/>
      <c r="H41" s="50">
        <f>G41*F41</f>
        <v>0</v>
      </c>
    </row>
    <row r="42" spans="2:8" x14ac:dyDescent="0.25">
      <c r="B42" s="61" t="s">
        <v>184</v>
      </c>
      <c r="C42" s="18" t="s">
        <v>28</v>
      </c>
      <c r="D42" s="35" t="s">
        <v>272</v>
      </c>
      <c r="E42" s="39" t="s">
        <v>16</v>
      </c>
      <c r="F42" s="39">
        <v>30</v>
      </c>
      <c r="G42" s="50"/>
      <c r="H42" s="50">
        <f>G42*F42</f>
        <v>0</v>
      </c>
    </row>
    <row r="43" spans="2:8" x14ac:dyDescent="0.25">
      <c r="B43" s="61" t="s">
        <v>211</v>
      </c>
      <c r="C43" s="18" t="s">
        <v>53</v>
      </c>
      <c r="D43" s="35" t="s">
        <v>272</v>
      </c>
      <c r="E43" s="39" t="s">
        <v>16</v>
      </c>
      <c r="F43" s="39">
        <v>30</v>
      </c>
      <c r="G43" s="50"/>
      <c r="H43" s="50">
        <f>G43*F43</f>
        <v>0</v>
      </c>
    </row>
    <row r="44" spans="2:8" x14ac:dyDescent="0.25">
      <c r="B44" s="61" t="s">
        <v>212</v>
      </c>
      <c r="C44" s="18" t="s">
        <v>54</v>
      </c>
      <c r="D44" s="35" t="s">
        <v>272</v>
      </c>
      <c r="E44" s="39" t="s">
        <v>16</v>
      </c>
      <c r="F44" s="39">
        <v>0</v>
      </c>
      <c r="G44" s="50"/>
      <c r="H44" s="50">
        <f>G44*F44</f>
        <v>0</v>
      </c>
    </row>
    <row r="45" spans="2:8" x14ac:dyDescent="0.25">
      <c r="B45" s="61" t="s">
        <v>213</v>
      </c>
      <c r="C45" s="18" t="s">
        <v>55</v>
      </c>
      <c r="D45" s="35" t="s">
        <v>272</v>
      </c>
      <c r="E45" s="39" t="s">
        <v>16</v>
      </c>
      <c r="F45" s="39">
        <v>0</v>
      </c>
      <c r="G45" s="50"/>
      <c r="H45" s="50">
        <f>G45*F45</f>
        <v>0</v>
      </c>
    </row>
    <row r="46" spans="2:8" x14ac:dyDescent="0.25">
      <c r="B46" s="61" t="s">
        <v>214</v>
      </c>
      <c r="C46" s="18" t="s">
        <v>108</v>
      </c>
      <c r="D46" s="35" t="s">
        <v>272</v>
      </c>
      <c r="E46" s="39" t="s">
        <v>16</v>
      </c>
      <c r="F46" s="39">
        <v>90</v>
      </c>
      <c r="G46" s="50"/>
      <c r="H46" s="50">
        <f t="shared" ref="H46" si="3">G46*F46</f>
        <v>0</v>
      </c>
    </row>
    <row r="47" spans="2:8" ht="15.75" thickBot="1" x14ac:dyDescent="0.3">
      <c r="B47" s="61"/>
      <c r="C47" s="62"/>
      <c r="D47" s="136"/>
      <c r="E47" s="39"/>
      <c r="F47" s="39"/>
      <c r="G47" s="50"/>
      <c r="H47" s="50"/>
    </row>
    <row r="48" spans="2:8" ht="15.75" thickBot="1" x14ac:dyDescent="0.3">
      <c r="B48" s="61"/>
      <c r="C48" s="22" t="s">
        <v>57</v>
      </c>
      <c r="D48" s="22"/>
      <c r="E48" s="37"/>
      <c r="F48" s="41"/>
      <c r="G48" s="85"/>
      <c r="H48" s="86">
        <f>SUM(H31:H47)</f>
        <v>0</v>
      </c>
    </row>
    <row r="49" spans="2:8" ht="16.5" thickBot="1" x14ac:dyDescent="0.3">
      <c r="B49" s="70"/>
      <c r="C49" s="63" t="s">
        <v>46</v>
      </c>
      <c r="D49" s="129"/>
      <c r="E49" s="33"/>
      <c r="F49" s="79"/>
      <c r="G49" s="88"/>
      <c r="H49" s="89">
        <f>H48+H29</f>
        <v>0</v>
      </c>
    </row>
    <row r="50" spans="2:8" ht="18" customHeight="1" thickBot="1" x14ac:dyDescent="0.3">
      <c r="B50" s="148" t="s">
        <v>188</v>
      </c>
      <c r="C50" s="149"/>
      <c r="D50" s="149"/>
      <c r="E50" s="149"/>
      <c r="F50" s="149"/>
      <c r="G50" s="149"/>
      <c r="H50" s="150"/>
    </row>
    <row r="51" spans="2:8" ht="15.75" thickBot="1" x14ac:dyDescent="0.3">
      <c r="B51" s="71" t="s">
        <v>1</v>
      </c>
      <c r="C51" s="56" t="s">
        <v>69</v>
      </c>
      <c r="D51" s="130" t="s">
        <v>273</v>
      </c>
      <c r="E51" s="60" t="s">
        <v>3</v>
      </c>
      <c r="F51" s="60" t="s">
        <v>4</v>
      </c>
      <c r="G51" s="120" t="s">
        <v>5</v>
      </c>
      <c r="H51" s="120" t="s">
        <v>6</v>
      </c>
    </row>
    <row r="52" spans="2:8" x14ac:dyDescent="0.25">
      <c r="B52" s="74" t="s">
        <v>63</v>
      </c>
      <c r="C52" s="28" t="s">
        <v>35</v>
      </c>
      <c r="D52" s="28"/>
      <c r="E52" s="42"/>
      <c r="F52" s="42"/>
      <c r="G52" s="49"/>
      <c r="H52" s="92"/>
    </row>
    <row r="53" spans="2:8" x14ac:dyDescent="0.25">
      <c r="B53" s="48" t="s">
        <v>64</v>
      </c>
      <c r="C53" s="18" t="s">
        <v>36</v>
      </c>
      <c r="D53" s="35" t="s">
        <v>272</v>
      </c>
      <c r="E53" s="39" t="s">
        <v>10</v>
      </c>
      <c r="F53" s="39" t="s">
        <v>105</v>
      </c>
      <c r="G53" s="50"/>
      <c r="H53" s="50"/>
    </row>
    <row r="54" spans="2:8" x14ac:dyDescent="0.25">
      <c r="B54" s="48" t="s">
        <v>65</v>
      </c>
      <c r="C54" s="18" t="s">
        <v>37</v>
      </c>
      <c r="D54" s="35" t="s">
        <v>272</v>
      </c>
      <c r="E54" s="39" t="s">
        <v>10</v>
      </c>
      <c r="F54" s="39">
        <v>6</v>
      </c>
      <c r="G54" s="50"/>
      <c r="H54" s="50">
        <f>G54*F54</f>
        <v>0</v>
      </c>
    </row>
    <row r="55" spans="2:8" x14ac:dyDescent="0.25">
      <c r="B55" s="48" t="s">
        <v>263</v>
      </c>
      <c r="C55" s="18" t="s">
        <v>264</v>
      </c>
      <c r="D55" s="35" t="s">
        <v>272</v>
      </c>
      <c r="E55" s="39" t="s">
        <v>10</v>
      </c>
      <c r="F55" s="39">
        <v>2</v>
      </c>
      <c r="G55" s="50"/>
      <c r="H55" s="50">
        <f>G55*F55</f>
        <v>0</v>
      </c>
    </row>
    <row r="56" spans="2:8" ht="15.75" thickBot="1" x14ac:dyDescent="0.3">
      <c r="B56" s="24"/>
      <c r="C56" s="62"/>
      <c r="D56" s="136"/>
      <c r="E56" s="39"/>
      <c r="F56" s="39"/>
      <c r="G56" s="50"/>
      <c r="H56" s="50"/>
    </row>
    <row r="57" spans="2:8" ht="15.75" thickBot="1" x14ac:dyDescent="0.3">
      <c r="B57" s="24"/>
      <c r="C57" s="65" t="s">
        <v>66</v>
      </c>
      <c r="D57" s="123"/>
      <c r="E57" s="41"/>
      <c r="F57" s="41"/>
      <c r="G57" s="85"/>
      <c r="H57" s="86">
        <f>SUM(H53:H56)</f>
        <v>0</v>
      </c>
    </row>
    <row r="58" spans="2:8" x14ac:dyDescent="0.25">
      <c r="B58" s="74" t="s">
        <v>190</v>
      </c>
      <c r="C58" s="28" t="s">
        <v>130</v>
      </c>
      <c r="D58" s="28"/>
      <c r="E58" s="42"/>
      <c r="F58" s="42"/>
      <c r="G58" s="49"/>
      <c r="H58" s="92"/>
    </row>
    <row r="59" spans="2:8" x14ac:dyDescent="0.25">
      <c r="B59" s="48" t="s">
        <v>192</v>
      </c>
      <c r="C59" s="18" t="s">
        <v>136</v>
      </c>
      <c r="D59" s="35" t="s">
        <v>272</v>
      </c>
      <c r="E59" s="39" t="s">
        <v>10</v>
      </c>
      <c r="F59" s="39">
        <v>3</v>
      </c>
      <c r="G59" s="50"/>
      <c r="H59" s="50">
        <f>G59*F59</f>
        <v>0</v>
      </c>
    </row>
    <row r="60" spans="2:8" ht="26.25" x14ac:dyDescent="0.25">
      <c r="B60" s="145" t="s">
        <v>193</v>
      </c>
      <c r="C60" s="18" t="s">
        <v>131</v>
      </c>
      <c r="D60" s="35" t="s">
        <v>272</v>
      </c>
      <c r="E60" s="39" t="s">
        <v>10</v>
      </c>
      <c r="F60" s="39">
        <v>3</v>
      </c>
      <c r="G60" s="50"/>
      <c r="H60" s="50">
        <f>G60*F60</f>
        <v>0</v>
      </c>
    </row>
    <row r="61" spans="2:8" ht="26.25" x14ac:dyDescent="0.25">
      <c r="B61" s="145" t="s">
        <v>199</v>
      </c>
      <c r="C61" s="18" t="s">
        <v>262</v>
      </c>
      <c r="D61" s="35" t="s">
        <v>272</v>
      </c>
      <c r="E61" s="39" t="s">
        <v>10</v>
      </c>
      <c r="F61" s="39">
        <v>3</v>
      </c>
      <c r="G61" s="50"/>
      <c r="H61" s="50">
        <f>G61*F61</f>
        <v>0</v>
      </c>
    </row>
    <row r="62" spans="2:8" ht="26.25" x14ac:dyDescent="0.25">
      <c r="B62" s="145" t="s">
        <v>200</v>
      </c>
      <c r="C62" s="18" t="s">
        <v>147</v>
      </c>
      <c r="D62" s="35" t="s">
        <v>272</v>
      </c>
      <c r="E62" s="39" t="s">
        <v>10</v>
      </c>
      <c r="F62" s="39">
        <v>5</v>
      </c>
      <c r="G62" s="50"/>
      <c r="H62" s="50">
        <f>G62*F62</f>
        <v>0</v>
      </c>
    </row>
    <row r="63" spans="2:8" x14ac:dyDescent="0.25">
      <c r="B63" s="145" t="s">
        <v>201</v>
      </c>
      <c r="C63" s="18" t="s">
        <v>261</v>
      </c>
      <c r="D63" s="35" t="s">
        <v>272</v>
      </c>
      <c r="E63" s="39" t="s">
        <v>10</v>
      </c>
      <c r="F63" s="39">
        <v>3</v>
      </c>
      <c r="G63" s="50"/>
      <c r="H63" s="50">
        <f>G63*F63</f>
        <v>0</v>
      </c>
    </row>
    <row r="64" spans="2:8" ht="15.75" thickBot="1" x14ac:dyDescent="0.3">
      <c r="B64" s="24"/>
      <c r="C64" s="62"/>
      <c r="D64" s="62"/>
      <c r="E64" s="39"/>
      <c r="F64" s="39"/>
      <c r="G64" s="50"/>
      <c r="H64" s="50"/>
    </row>
    <row r="65" spans="2:8" ht="15.75" thickBot="1" x14ac:dyDescent="0.3">
      <c r="B65" s="24"/>
      <c r="C65" s="65" t="s">
        <v>191</v>
      </c>
      <c r="D65" s="123"/>
      <c r="E65" s="41"/>
      <c r="F65" s="41"/>
      <c r="G65" s="85"/>
      <c r="H65" s="86">
        <f>SUM(H59:H63)</f>
        <v>0</v>
      </c>
    </row>
    <row r="66" spans="2:8" x14ac:dyDescent="0.25">
      <c r="B66" s="157" t="s">
        <v>278</v>
      </c>
      <c r="C66" s="158" t="s">
        <v>279</v>
      </c>
      <c r="D66" s="158"/>
      <c r="E66" s="159"/>
      <c r="F66" s="159"/>
      <c r="G66" s="160"/>
      <c r="H66" s="161"/>
    </row>
    <row r="67" spans="2:8" x14ac:dyDescent="0.25">
      <c r="B67" s="162" t="s">
        <v>280</v>
      </c>
      <c r="C67" s="163" t="s">
        <v>281</v>
      </c>
      <c r="D67" s="164" t="s">
        <v>272</v>
      </c>
      <c r="E67" s="165" t="s">
        <v>10</v>
      </c>
      <c r="F67" s="165">
        <v>2</v>
      </c>
      <c r="G67" s="166"/>
      <c r="H67" s="166">
        <f>G67*F67</f>
        <v>0</v>
      </c>
    </row>
    <row r="68" spans="2:8" ht="27" thickBot="1" x14ac:dyDescent="0.3">
      <c r="B68" s="162" t="s">
        <v>282</v>
      </c>
      <c r="C68" s="163" t="s">
        <v>283</v>
      </c>
      <c r="D68" s="164" t="s">
        <v>272</v>
      </c>
      <c r="E68" s="165" t="s">
        <v>10</v>
      </c>
      <c r="F68" s="165" t="s">
        <v>105</v>
      </c>
      <c r="G68" s="166"/>
      <c r="H68" s="166"/>
    </row>
    <row r="69" spans="2:8" ht="15.75" thickBot="1" x14ac:dyDescent="0.3">
      <c r="B69" s="167"/>
      <c r="C69" s="168" t="s">
        <v>284</v>
      </c>
      <c r="D69" s="173"/>
      <c r="E69" s="170"/>
      <c r="F69" s="170"/>
      <c r="G69" s="171"/>
      <c r="H69" s="172">
        <f>SUM(H66:H68)</f>
        <v>0</v>
      </c>
    </row>
    <row r="70" spans="2:8" ht="16.5" thickBot="1" x14ac:dyDescent="0.3">
      <c r="B70" s="75"/>
      <c r="C70" s="63" t="s">
        <v>67</v>
      </c>
      <c r="D70" s="126"/>
      <c r="E70" s="43"/>
      <c r="F70" s="80"/>
      <c r="G70" s="93"/>
      <c r="H70" s="82">
        <f>H57+H65+H69</f>
        <v>0</v>
      </c>
    </row>
    <row r="71" spans="2:8" ht="18.75" thickBot="1" x14ac:dyDescent="0.3">
      <c r="B71" s="148" t="s">
        <v>219</v>
      </c>
      <c r="C71" s="149"/>
      <c r="D71" s="149"/>
      <c r="E71" s="149"/>
      <c r="F71" s="149"/>
      <c r="G71" s="149"/>
      <c r="H71" s="150"/>
    </row>
    <row r="72" spans="2:8" ht="15.75" thickBot="1" x14ac:dyDescent="0.3">
      <c r="B72" s="71" t="s">
        <v>1</v>
      </c>
      <c r="C72" s="56" t="s">
        <v>68</v>
      </c>
      <c r="D72" s="130" t="s">
        <v>273</v>
      </c>
      <c r="E72" s="60" t="s">
        <v>3</v>
      </c>
      <c r="F72" s="60" t="s">
        <v>4</v>
      </c>
      <c r="G72" s="120" t="s">
        <v>5</v>
      </c>
      <c r="H72" s="120" t="s">
        <v>6</v>
      </c>
    </row>
    <row r="73" spans="2:8" x14ac:dyDescent="0.25">
      <c r="B73" s="72" t="s">
        <v>70</v>
      </c>
      <c r="C73" s="131" t="s">
        <v>41</v>
      </c>
      <c r="D73" s="29"/>
      <c r="E73" s="44"/>
      <c r="F73" s="39"/>
      <c r="G73" s="83"/>
      <c r="H73" s="84"/>
    </row>
    <row r="74" spans="2:8" ht="29.25" x14ac:dyDescent="0.25">
      <c r="B74" s="61" t="s">
        <v>71</v>
      </c>
      <c r="C74" s="139" t="s">
        <v>121</v>
      </c>
      <c r="D74" s="35" t="s">
        <v>272</v>
      </c>
      <c r="E74" s="39" t="s">
        <v>16</v>
      </c>
      <c r="F74" s="39">
        <v>45</v>
      </c>
      <c r="G74" s="50"/>
      <c r="H74" s="50">
        <f t="shared" ref="H74:H76" si="4">G74*F74</f>
        <v>0</v>
      </c>
    </row>
    <row r="75" spans="2:8" x14ac:dyDescent="0.25">
      <c r="B75" s="61" t="s">
        <v>73</v>
      </c>
      <c r="C75" s="139" t="s">
        <v>122</v>
      </c>
      <c r="D75" s="35" t="s">
        <v>272</v>
      </c>
      <c r="E75" s="39" t="s">
        <v>10</v>
      </c>
      <c r="F75" s="39">
        <v>1</v>
      </c>
      <c r="G75" s="50"/>
      <c r="H75" s="50">
        <f t="shared" si="4"/>
        <v>0</v>
      </c>
    </row>
    <row r="76" spans="2:8" x14ac:dyDescent="0.25">
      <c r="B76" s="61" t="s">
        <v>74</v>
      </c>
      <c r="C76" s="139" t="s">
        <v>123</v>
      </c>
      <c r="D76" s="35" t="s">
        <v>272</v>
      </c>
      <c r="E76" s="39" t="s">
        <v>10</v>
      </c>
      <c r="F76" s="39">
        <v>1</v>
      </c>
      <c r="G76" s="50"/>
      <c r="H76" s="50">
        <f t="shared" si="4"/>
        <v>0</v>
      </c>
    </row>
    <row r="77" spans="2:8" x14ac:dyDescent="0.25">
      <c r="B77" s="61" t="s">
        <v>216</v>
      </c>
      <c r="C77" s="18" t="s">
        <v>56</v>
      </c>
      <c r="D77" s="35" t="s">
        <v>272</v>
      </c>
      <c r="E77" s="39" t="s">
        <v>10</v>
      </c>
      <c r="F77" s="39">
        <v>1</v>
      </c>
      <c r="G77" s="50"/>
      <c r="H77" s="50">
        <f>G77*F77</f>
        <v>0</v>
      </c>
    </row>
    <row r="78" spans="2:8" x14ac:dyDescent="0.25">
      <c r="B78" s="61" t="s">
        <v>217</v>
      </c>
      <c r="C78" s="139" t="s">
        <v>148</v>
      </c>
      <c r="D78" s="35" t="s">
        <v>272</v>
      </c>
      <c r="E78" s="39" t="s">
        <v>10</v>
      </c>
      <c r="F78" s="39">
        <v>1</v>
      </c>
      <c r="G78" s="50"/>
      <c r="H78" s="50">
        <f>G78*F78</f>
        <v>0</v>
      </c>
    </row>
    <row r="79" spans="2:8" x14ac:dyDescent="0.25">
      <c r="B79" s="61" t="s">
        <v>218</v>
      </c>
      <c r="C79" s="139" t="s">
        <v>149</v>
      </c>
      <c r="D79" s="35" t="s">
        <v>272</v>
      </c>
      <c r="E79" s="39" t="s">
        <v>10</v>
      </c>
      <c r="F79" s="39">
        <v>0</v>
      </c>
      <c r="G79" s="50"/>
      <c r="H79" s="50">
        <f>G79*F79</f>
        <v>0</v>
      </c>
    </row>
    <row r="80" spans="2:8" ht="15.75" thickBot="1" x14ac:dyDescent="0.3">
      <c r="B80" s="61"/>
      <c r="C80" s="62"/>
      <c r="D80" s="136"/>
      <c r="E80" s="39"/>
      <c r="F80" s="39"/>
      <c r="G80" s="50"/>
      <c r="H80" s="50"/>
    </row>
    <row r="81" spans="2:10" ht="15.75" thickBot="1" x14ac:dyDescent="0.3">
      <c r="B81" s="61"/>
      <c r="C81" s="1" t="s">
        <v>75</v>
      </c>
      <c r="D81" s="1"/>
      <c r="E81" s="37"/>
      <c r="F81" s="41"/>
      <c r="G81" s="85"/>
      <c r="H81" s="86">
        <f>SUM(H74:H79)</f>
        <v>0</v>
      </c>
    </row>
    <row r="82" spans="2:10" x14ac:dyDescent="0.25">
      <c r="B82" s="61" t="s">
        <v>76</v>
      </c>
      <c r="C82" s="131" t="s">
        <v>103</v>
      </c>
      <c r="D82" s="29"/>
      <c r="E82" s="44"/>
      <c r="F82" s="39"/>
      <c r="G82" s="66"/>
      <c r="H82" s="50"/>
    </row>
    <row r="83" spans="2:10" x14ac:dyDescent="0.25">
      <c r="B83" s="61" t="s">
        <v>77</v>
      </c>
      <c r="C83" s="18" t="s">
        <v>102</v>
      </c>
      <c r="D83" s="35" t="s">
        <v>272</v>
      </c>
      <c r="E83" s="44" t="s">
        <v>16</v>
      </c>
      <c r="F83" s="39">
        <v>450</v>
      </c>
      <c r="G83" s="66"/>
      <c r="H83" s="50">
        <f>G83*F83</f>
        <v>0</v>
      </c>
    </row>
    <row r="84" spans="2:10" ht="15.75" thickBot="1" x14ac:dyDescent="0.3">
      <c r="B84" s="61"/>
      <c r="C84" s="62"/>
      <c r="D84" s="136"/>
      <c r="E84" s="39"/>
      <c r="F84" s="39"/>
      <c r="G84" s="66"/>
      <c r="H84" s="50"/>
    </row>
    <row r="85" spans="2:10" ht="15.75" thickBot="1" x14ac:dyDescent="0.3">
      <c r="B85" s="61"/>
      <c r="C85" s="65" t="s">
        <v>78</v>
      </c>
      <c r="D85" s="65"/>
      <c r="E85" s="37"/>
      <c r="F85" s="41"/>
      <c r="G85" s="85"/>
      <c r="H85" s="86">
        <f>SUM(H82:H84)</f>
        <v>0</v>
      </c>
    </row>
    <row r="86" spans="2:10" ht="16.5" thickBot="1" x14ac:dyDescent="0.3">
      <c r="B86" s="47"/>
      <c r="C86" s="63" t="s">
        <v>79</v>
      </c>
      <c r="D86" s="31"/>
      <c r="E86" s="37"/>
      <c r="F86" s="41"/>
      <c r="G86" s="85"/>
      <c r="H86" s="94">
        <f>H81+H85</f>
        <v>0</v>
      </c>
    </row>
    <row r="87" spans="2:10" ht="18.75" thickBot="1" x14ac:dyDescent="0.3">
      <c r="B87" s="148" t="s">
        <v>220</v>
      </c>
      <c r="C87" s="149"/>
      <c r="D87" s="149"/>
      <c r="E87" s="149"/>
      <c r="F87" s="149"/>
      <c r="G87" s="149"/>
      <c r="H87" s="150"/>
    </row>
    <row r="88" spans="2:10" ht="15.75" thickBot="1" x14ac:dyDescent="0.3">
      <c r="B88" s="71" t="s">
        <v>1</v>
      </c>
      <c r="C88" s="57" t="s">
        <v>84</v>
      </c>
      <c r="D88" s="130" t="s">
        <v>273</v>
      </c>
      <c r="E88" s="60" t="s">
        <v>3</v>
      </c>
      <c r="F88" s="60" t="s">
        <v>4</v>
      </c>
      <c r="G88" s="120" t="s">
        <v>5</v>
      </c>
      <c r="H88" s="120" t="s">
        <v>6</v>
      </c>
    </row>
    <row r="89" spans="2:10" x14ac:dyDescent="0.25">
      <c r="B89" s="72" t="s">
        <v>95</v>
      </c>
      <c r="C89" s="131" t="s">
        <v>62</v>
      </c>
      <c r="D89" s="29"/>
      <c r="E89" s="44"/>
      <c r="F89" s="39"/>
      <c r="G89" s="83"/>
      <c r="H89" s="84"/>
    </row>
    <row r="90" spans="2:10" x14ac:dyDescent="0.25">
      <c r="B90" s="61" t="s">
        <v>96</v>
      </c>
      <c r="C90" s="18" t="s">
        <v>157</v>
      </c>
      <c r="D90" s="35" t="s">
        <v>272</v>
      </c>
      <c r="E90" s="44" t="s">
        <v>92</v>
      </c>
      <c r="F90" s="39">
        <f>ROUND(3*PI()*1*1*25*0.3,0)</f>
        <v>71</v>
      </c>
      <c r="G90" s="66"/>
      <c r="H90" s="50">
        <f>G90*F90</f>
        <v>0</v>
      </c>
      <c r="J90"/>
    </row>
    <row r="91" spans="2:10" x14ac:dyDescent="0.25">
      <c r="B91" s="61" t="s">
        <v>97</v>
      </c>
      <c r="C91" s="18" t="s">
        <v>158</v>
      </c>
      <c r="D91" s="35" t="s">
        <v>272</v>
      </c>
      <c r="E91" s="44" t="s">
        <v>92</v>
      </c>
      <c r="F91" s="39">
        <f>ROUND(F90*0.03,0)</f>
        <v>2</v>
      </c>
      <c r="G91" s="66"/>
      <c r="H91" s="50">
        <f>G91*F91</f>
        <v>0</v>
      </c>
      <c r="J91"/>
    </row>
    <row r="92" spans="2:10" x14ac:dyDescent="0.25">
      <c r="B92" s="61" t="s">
        <v>98</v>
      </c>
      <c r="C92" s="18" t="s">
        <v>137</v>
      </c>
      <c r="D92" s="35" t="s">
        <v>272</v>
      </c>
      <c r="E92" s="44" t="s">
        <v>92</v>
      </c>
      <c r="F92" s="39">
        <v>0</v>
      </c>
      <c r="G92" s="66"/>
      <c r="H92" s="50">
        <f>G92*F92</f>
        <v>0</v>
      </c>
      <c r="J92"/>
    </row>
    <row r="93" spans="2:10" x14ac:dyDescent="0.25">
      <c r="B93" s="61" t="s">
        <v>99</v>
      </c>
      <c r="C93" s="18" t="s">
        <v>138</v>
      </c>
      <c r="D93" s="35" t="s">
        <v>272</v>
      </c>
      <c r="E93" s="44" t="s">
        <v>7</v>
      </c>
      <c r="F93" s="39">
        <v>1</v>
      </c>
      <c r="G93" s="66"/>
      <c r="H93" s="50">
        <f t="shared" ref="H93:H94" si="5">G93*F93</f>
        <v>0</v>
      </c>
      <c r="J93"/>
    </row>
    <row r="94" spans="2:10" x14ac:dyDescent="0.25">
      <c r="B94" s="61" t="s">
        <v>221</v>
      </c>
      <c r="C94" s="18" t="s">
        <v>139</v>
      </c>
      <c r="D94" s="35" t="s">
        <v>272</v>
      </c>
      <c r="E94" s="44" t="s">
        <v>7</v>
      </c>
      <c r="F94" s="39">
        <v>1</v>
      </c>
      <c r="G94" s="66"/>
      <c r="H94" s="50">
        <f t="shared" si="5"/>
        <v>0</v>
      </c>
      <c r="J94"/>
    </row>
    <row r="95" spans="2:10" ht="15.75" thickBot="1" x14ac:dyDescent="0.3">
      <c r="B95" s="61"/>
      <c r="C95" s="62"/>
      <c r="D95" s="136"/>
      <c r="E95" s="39"/>
      <c r="F95" s="39"/>
      <c r="G95" s="66"/>
      <c r="H95" s="50"/>
    </row>
    <row r="96" spans="2:10" ht="15.75" thickBot="1" x14ac:dyDescent="0.3">
      <c r="B96" s="61"/>
      <c r="C96" s="140" t="s">
        <v>100</v>
      </c>
      <c r="D96" s="22"/>
      <c r="E96" s="37"/>
      <c r="F96" s="41"/>
      <c r="G96" s="85"/>
      <c r="H96" s="86">
        <f>SUM(H90:H95)</f>
        <v>0</v>
      </c>
    </row>
    <row r="97" spans="2:10" x14ac:dyDescent="0.25">
      <c r="B97" s="72" t="s">
        <v>222</v>
      </c>
      <c r="C97" s="15" t="s">
        <v>140</v>
      </c>
      <c r="D97" s="29"/>
      <c r="E97" s="44"/>
      <c r="F97" s="39"/>
      <c r="G97" s="66"/>
      <c r="H97" s="50"/>
    </row>
    <row r="98" spans="2:10" x14ac:dyDescent="0.25">
      <c r="B98" s="61" t="s">
        <v>223</v>
      </c>
      <c r="C98" s="18" t="s">
        <v>141</v>
      </c>
      <c r="D98" s="35" t="s">
        <v>272</v>
      </c>
      <c r="E98" s="44" t="s">
        <v>92</v>
      </c>
      <c r="F98" s="39">
        <f>ROUND(7*PI()*1*1*25*0.3,0)</f>
        <v>165</v>
      </c>
      <c r="G98" s="66"/>
      <c r="H98" s="50">
        <f t="shared" ref="H98" si="6">G98*F98</f>
        <v>0</v>
      </c>
      <c r="J98"/>
    </row>
    <row r="99" spans="2:10" x14ac:dyDescent="0.25">
      <c r="B99" s="61" t="s">
        <v>224</v>
      </c>
      <c r="C99" s="18" t="s">
        <v>137</v>
      </c>
      <c r="D99" s="35" t="s">
        <v>272</v>
      </c>
      <c r="E99" s="119" t="s">
        <v>92</v>
      </c>
      <c r="F99" s="39">
        <v>0</v>
      </c>
      <c r="G99" s="66"/>
      <c r="H99" s="50">
        <f t="shared" ref="H99:H101" si="7">G99*F99</f>
        <v>0</v>
      </c>
      <c r="J99"/>
    </row>
    <row r="100" spans="2:10" x14ac:dyDescent="0.25">
      <c r="B100" s="61" t="s">
        <v>225</v>
      </c>
      <c r="C100" s="18" t="s">
        <v>138</v>
      </c>
      <c r="D100" s="35" t="s">
        <v>272</v>
      </c>
      <c r="E100" s="119" t="s">
        <v>7</v>
      </c>
      <c r="F100" s="39">
        <v>1</v>
      </c>
      <c r="G100" s="66"/>
      <c r="H100" s="50">
        <f t="shared" si="7"/>
        <v>0</v>
      </c>
    </row>
    <row r="101" spans="2:10" x14ac:dyDescent="0.25">
      <c r="B101" s="61" t="s">
        <v>226</v>
      </c>
      <c r="C101" s="18" t="s">
        <v>139</v>
      </c>
      <c r="D101" s="35" t="s">
        <v>272</v>
      </c>
      <c r="E101" s="119" t="s">
        <v>7</v>
      </c>
      <c r="F101" s="39">
        <v>1</v>
      </c>
      <c r="G101" s="66"/>
      <c r="H101" s="50">
        <f t="shared" si="7"/>
        <v>0</v>
      </c>
    </row>
    <row r="102" spans="2:10" ht="15.75" thickBot="1" x14ac:dyDescent="0.3">
      <c r="B102" s="61"/>
      <c r="C102" s="62"/>
      <c r="D102" s="52"/>
      <c r="E102" s="45"/>
      <c r="F102" s="39"/>
      <c r="G102" s="66"/>
      <c r="H102" s="50"/>
    </row>
    <row r="103" spans="2:10" ht="15.75" thickBot="1" x14ac:dyDescent="0.3">
      <c r="B103" s="61"/>
      <c r="C103" s="1" t="s">
        <v>227</v>
      </c>
      <c r="D103" s="1"/>
      <c r="E103" s="37"/>
      <c r="F103" s="41"/>
      <c r="G103" s="85"/>
      <c r="H103" s="86">
        <f>SUM(H97:H102)</f>
        <v>0</v>
      </c>
    </row>
    <row r="104" spans="2:10" ht="16.5" thickBot="1" x14ac:dyDescent="0.3">
      <c r="B104" s="61"/>
      <c r="C104" s="31" t="s">
        <v>101</v>
      </c>
      <c r="D104" s="31"/>
      <c r="E104" s="37"/>
      <c r="F104" s="41"/>
      <c r="G104" s="85"/>
      <c r="H104" s="94">
        <f>H96+H103</f>
        <v>0</v>
      </c>
    </row>
    <row r="105" spans="2:10" ht="18" customHeight="1" thickBot="1" x14ac:dyDescent="0.3">
      <c r="B105" s="148" t="s">
        <v>247</v>
      </c>
      <c r="C105" s="149"/>
      <c r="D105" s="149"/>
      <c r="E105" s="149"/>
      <c r="F105" s="149"/>
      <c r="G105" s="149"/>
      <c r="H105" s="150"/>
    </row>
    <row r="106" spans="2:10" ht="15.75" thickBot="1" x14ac:dyDescent="0.3">
      <c r="B106" s="71" t="s">
        <v>1</v>
      </c>
      <c r="C106" s="57" t="s">
        <v>234</v>
      </c>
      <c r="D106" s="130" t="s">
        <v>273</v>
      </c>
      <c r="E106" s="60" t="s">
        <v>3</v>
      </c>
      <c r="F106" s="60" t="s">
        <v>4</v>
      </c>
      <c r="G106" s="120" t="s">
        <v>5</v>
      </c>
      <c r="H106" s="120" t="s">
        <v>6</v>
      </c>
    </row>
    <row r="107" spans="2:10" x14ac:dyDescent="0.25">
      <c r="B107" s="72" t="s">
        <v>235</v>
      </c>
      <c r="C107" s="131" t="s">
        <v>72</v>
      </c>
      <c r="D107" s="29"/>
      <c r="E107" s="44"/>
      <c r="F107" s="39"/>
      <c r="G107" s="83"/>
      <c r="H107" s="84"/>
    </row>
    <row r="108" spans="2:10" x14ac:dyDescent="0.25">
      <c r="B108" s="61" t="s">
        <v>236</v>
      </c>
      <c r="C108" s="18" t="s">
        <v>132</v>
      </c>
      <c r="D108" s="35" t="s">
        <v>274</v>
      </c>
      <c r="E108" s="44" t="s">
        <v>7</v>
      </c>
      <c r="F108" s="39">
        <v>1</v>
      </c>
      <c r="G108" s="66"/>
      <c r="H108" s="50">
        <f>G108*F108</f>
        <v>0</v>
      </c>
    </row>
    <row r="109" spans="2:10" x14ac:dyDescent="0.25">
      <c r="B109" s="61" t="s">
        <v>237</v>
      </c>
      <c r="C109" s="18" t="s">
        <v>246</v>
      </c>
      <c r="D109" s="35" t="s">
        <v>274</v>
      </c>
      <c r="E109" s="44" t="s">
        <v>7</v>
      </c>
      <c r="F109" s="39">
        <v>1</v>
      </c>
      <c r="G109" s="66"/>
      <c r="H109" s="50">
        <f>G109*F109</f>
        <v>0</v>
      </c>
    </row>
    <row r="110" spans="2:10" ht="15.75" thickBot="1" x14ac:dyDescent="0.3">
      <c r="B110" s="61"/>
      <c r="C110" s="18"/>
      <c r="D110" s="30"/>
      <c r="E110" s="39"/>
      <c r="F110" s="39"/>
      <c r="G110" s="66"/>
      <c r="H110" s="50"/>
    </row>
    <row r="111" spans="2:10" ht="16.5" thickBot="1" x14ac:dyDescent="0.3">
      <c r="B111" s="70"/>
      <c r="C111" s="63" t="s">
        <v>238</v>
      </c>
      <c r="D111" s="31"/>
      <c r="E111" s="37"/>
      <c r="F111" s="41"/>
      <c r="G111" s="85"/>
      <c r="H111" s="94">
        <f>SUM(H108:H110)</f>
        <v>0</v>
      </c>
    </row>
    <row r="112" spans="2:10" ht="18" customHeight="1" thickBot="1" x14ac:dyDescent="0.3">
      <c r="B112" s="148" t="s">
        <v>249</v>
      </c>
      <c r="C112" s="149"/>
      <c r="D112" s="149"/>
      <c r="E112" s="149"/>
      <c r="F112" s="149"/>
      <c r="G112" s="149"/>
      <c r="H112" s="150"/>
    </row>
    <row r="113" spans="2:8" ht="15.75" thickBot="1" x14ac:dyDescent="0.3">
      <c r="B113" s="71" t="s">
        <v>1</v>
      </c>
      <c r="C113" s="57" t="s">
        <v>250</v>
      </c>
      <c r="D113" s="130" t="s">
        <v>273</v>
      </c>
      <c r="E113" s="60" t="s">
        <v>3</v>
      </c>
      <c r="F113" s="60" t="s">
        <v>4</v>
      </c>
      <c r="G113" s="120" t="s">
        <v>5</v>
      </c>
      <c r="H113" s="120" t="s">
        <v>6</v>
      </c>
    </row>
    <row r="114" spans="2:8" x14ac:dyDescent="0.25">
      <c r="B114" s="72" t="s">
        <v>251</v>
      </c>
      <c r="C114" s="131" t="s">
        <v>91</v>
      </c>
      <c r="D114" s="29"/>
      <c r="E114" s="44"/>
      <c r="F114" s="39"/>
      <c r="G114" s="83"/>
      <c r="H114" s="84"/>
    </row>
    <row r="115" spans="2:8" x14ac:dyDescent="0.25">
      <c r="B115" s="61" t="s">
        <v>252</v>
      </c>
      <c r="C115" s="18" t="s">
        <v>133</v>
      </c>
      <c r="D115" s="35" t="s">
        <v>272</v>
      </c>
      <c r="E115" s="44" t="s">
        <v>92</v>
      </c>
      <c r="F115" s="118">
        <f>4*0.8*30</f>
        <v>96</v>
      </c>
      <c r="G115" s="6"/>
      <c r="H115" s="50">
        <f>G115*F115</f>
        <v>0</v>
      </c>
    </row>
    <row r="116" spans="2:8" x14ac:dyDescent="0.25">
      <c r="B116" s="61" t="s">
        <v>253</v>
      </c>
      <c r="C116" s="18" t="s">
        <v>134</v>
      </c>
      <c r="D116" s="35" t="s">
        <v>272</v>
      </c>
      <c r="E116" s="44" t="s">
        <v>92</v>
      </c>
      <c r="F116" s="116">
        <v>2.5</v>
      </c>
      <c r="G116" s="6"/>
      <c r="H116" s="8">
        <f>G116*F116</f>
        <v>0</v>
      </c>
    </row>
    <row r="117" spans="2:8" x14ac:dyDescent="0.25">
      <c r="B117" s="61" t="s">
        <v>254</v>
      </c>
      <c r="C117" s="18" t="s">
        <v>135</v>
      </c>
      <c r="D117" s="35" t="s">
        <v>272</v>
      </c>
      <c r="E117" s="39" t="s">
        <v>92</v>
      </c>
      <c r="F117" s="117">
        <v>0</v>
      </c>
      <c r="G117" s="6"/>
      <c r="H117" s="8">
        <f>G117*F117</f>
        <v>0</v>
      </c>
    </row>
    <row r="118" spans="2:8" x14ac:dyDescent="0.25">
      <c r="B118" s="61" t="s">
        <v>255</v>
      </c>
      <c r="C118" s="18" t="s">
        <v>256</v>
      </c>
      <c r="D118" s="35" t="s">
        <v>272</v>
      </c>
      <c r="E118" s="45" t="s">
        <v>92</v>
      </c>
      <c r="F118" s="116">
        <v>1.25</v>
      </c>
      <c r="G118" s="66"/>
      <c r="H118" s="8">
        <f>G118*F118</f>
        <v>0</v>
      </c>
    </row>
    <row r="119" spans="2:8" ht="15.75" thickBot="1" x14ac:dyDescent="0.3">
      <c r="B119" s="61"/>
      <c r="C119" s="133"/>
      <c r="D119" s="30"/>
      <c r="E119" s="45"/>
      <c r="F119" s="39"/>
      <c r="G119" s="66"/>
      <c r="H119" s="50"/>
    </row>
    <row r="120" spans="2:8" ht="16.5" thickBot="1" x14ac:dyDescent="0.3">
      <c r="B120" s="70"/>
      <c r="C120" s="63" t="s">
        <v>257</v>
      </c>
      <c r="D120" s="31"/>
      <c r="E120" s="37"/>
      <c r="F120" s="41"/>
      <c r="G120" s="85"/>
      <c r="H120" s="94">
        <f>SUM(H115:H119)</f>
        <v>0</v>
      </c>
    </row>
    <row r="121" spans="2:8" ht="15.75" thickBot="1" x14ac:dyDescent="0.3"/>
    <row r="122" spans="2:8" ht="16.5" thickBot="1" x14ac:dyDescent="0.3">
      <c r="B122" s="70"/>
      <c r="C122" s="63" t="s">
        <v>270</v>
      </c>
      <c r="D122" s="31"/>
      <c r="E122" s="37"/>
      <c r="F122" s="41"/>
      <c r="G122" s="85"/>
      <c r="H122" s="94">
        <f>SUM(H9,H49,H70,H86,H104,H111,H120)</f>
        <v>0</v>
      </c>
    </row>
  </sheetData>
  <mergeCells count="8">
    <mergeCell ref="B105:H105"/>
    <mergeCell ref="B112:H112"/>
    <mergeCell ref="B1:H1"/>
    <mergeCell ref="B3:H3"/>
    <mergeCell ref="B10:H10"/>
    <mergeCell ref="B50:H50"/>
    <mergeCell ref="B71:H71"/>
    <mergeCell ref="B87:H87"/>
  </mergeCells>
  <phoneticPr fontId="10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4B10841DE6F84D91525901EED23387" ma:contentTypeVersion="" ma:contentTypeDescription="Crée un document." ma:contentTypeScope="" ma:versionID="f889149d93b513e63173fe27fc6af3f6">
  <xsd:schema xmlns:xsd="http://www.w3.org/2001/XMLSchema" xmlns:xs="http://www.w3.org/2001/XMLSchema" xmlns:p="http://schemas.microsoft.com/office/2006/metadata/properties" xmlns:ns2="79342a9e-1ead-478d-b730-5fb04c4e78ea" xmlns:ns3="b70c4258-6c9f-48c5-a017-b21566374e67" xmlns:ns4="99fe64eb-c14e-456e-ab4e-5ad9252ac213" targetNamespace="http://schemas.microsoft.com/office/2006/metadata/properties" ma:root="true" ma:fieldsID="1a3dd9c697312adfa41c041817ddcc44" ns2:_="" ns3:_="" ns4:_="">
    <xsd:import namespace="79342a9e-1ead-478d-b730-5fb04c4e78ea"/>
    <xsd:import namespace="b70c4258-6c9f-48c5-a017-b21566374e67"/>
    <xsd:import namespace="99fe64eb-c14e-456e-ab4e-5ad9252ac21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342a9e-1ead-478d-b730-5fb04c4e78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0c4258-6c9f-48c5-a017-b21566374e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1becf76-f6b7-4412-90a9-c00507a429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fe64eb-c14e-456e-ab4e-5ad9252ac21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384e35c-faec-4aa7-89ae-d605b404cabb}" ma:internalName="TaxCatchAll" ma:showField="CatchAllData" ma:web="99fe64eb-c14e-456e-ab4e-5ad9252ac2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70c4258-6c9f-48c5-a017-b21566374e67">
      <Terms xmlns="http://schemas.microsoft.com/office/infopath/2007/PartnerControls"/>
    </lcf76f155ced4ddcb4097134ff3c332f>
    <TaxCatchAll xmlns="99fe64eb-c14e-456e-ab4e-5ad9252ac213" xsi:nil="true"/>
  </documentManagement>
</p:properties>
</file>

<file path=customXml/itemProps1.xml><?xml version="1.0" encoding="utf-8"?>
<ds:datastoreItem xmlns:ds="http://schemas.openxmlformats.org/officeDocument/2006/customXml" ds:itemID="{4D8C6735-4465-4619-87FD-F8DCE477A73B}"/>
</file>

<file path=customXml/itemProps2.xml><?xml version="1.0" encoding="utf-8"?>
<ds:datastoreItem xmlns:ds="http://schemas.openxmlformats.org/officeDocument/2006/customXml" ds:itemID="{B013D140-2D4A-4C24-8C4C-6FF858A63AE7}"/>
</file>

<file path=customXml/itemProps3.xml><?xml version="1.0" encoding="utf-8"?>
<ds:datastoreItem xmlns:ds="http://schemas.openxmlformats.org/officeDocument/2006/customXml" ds:itemID="{CACE6069-2CFE-451C-8094-00F5480910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TOTAL</vt:lpstr>
      <vt:lpstr>Prix généraux</vt:lpstr>
      <vt:lpstr>Essais amiante</vt:lpstr>
      <vt:lpstr>Sondages précision interface</vt:lpstr>
      <vt:lpstr>Planche principale</vt:lpstr>
      <vt:lpstr>Planche secondaire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BABIN Cécile</dc:creator>
  <cp:lastModifiedBy>RABUSSIER Raphael</cp:lastModifiedBy>
  <dcterms:created xsi:type="dcterms:W3CDTF">2015-06-05T18:19:34Z</dcterms:created>
  <dcterms:modified xsi:type="dcterms:W3CDTF">2025-08-04T09:52:54Z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0x0101008D4B10841DE6F84D91525901EED23387</vt:lpwstr>
  </property>
</Properties>
</file>